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kbus\Desktop\Starostwo Powiatowe\"/>
    </mc:Choice>
  </mc:AlternateContent>
  <xr:revisionPtr revIDLastSave="0" documentId="13_ncr:1_{B6CE3FA5-97D7-459F-9099-16DEF6568BD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Autobus 1" sheetId="10" r:id="rId1"/>
    <sheet name="Autobus 2" sheetId="11" r:id="rId2"/>
    <sheet name="Autobus 2 (2)" sheetId="14" r:id="rId3"/>
    <sheet name="Autobus 3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0" l="1"/>
  <c r="F11" i="10"/>
  <c r="I11" i="10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F14" i="14" l="1"/>
  <c r="F13" i="14"/>
  <c r="F12" i="14"/>
  <c r="F11" i="14"/>
  <c r="F10" i="14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C48" i="11"/>
  <c r="F11" i="11"/>
  <c r="F12" i="11"/>
  <c r="F13" i="11"/>
  <c r="F21" i="11"/>
  <c r="F20" i="11"/>
  <c r="F19" i="11"/>
  <c r="F18" i="11"/>
  <c r="F17" i="11"/>
  <c r="F16" i="11"/>
  <c r="F15" i="11"/>
  <c r="F14" i="11"/>
  <c r="F10" i="11"/>
  <c r="I10" i="14"/>
  <c r="I11" i="14" s="1"/>
  <c r="I12" i="14" s="1"/>
  <c r="I13" i="14" s="1"/>
  <c r="I14" i="14" s="1"/>
  <c r="F33" i="12" l="1"/>
  <c r="F32" i="12"/>
  <c r="F42" i="12"/>
  <c r="F41" i="12"/>
  <c r="F40" i="12"/>
  <c r="F39" i="12"/>
  <c r="F38" i="12"/>
  <c r="F37" i="12"/>
  <c r="F36" i="12"/>
  <c r="F35" i="12"/>
  <c r="F34" i="12"/>
  <c r="F31" i="12"/>
  <c r="F30" i="12"/>
  <c r="F29" i="12"/>
  <c r="F28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C51" i="12" s="1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0" i="10"/>
  <c r="C52" i="10" s="1"/>
  <c r="F43" i="10" l="1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I17" i="11"/>
  <c r="I18" i="11"/>
  <c r="I19" i="11" s="1"/>
  <c r="I20" i="11" s="1"/>
  <c r="I21" i="11" s="1"/>
  <c r="I28" i="12"/>
  <c r="I29" i="12" s="1"/>
  <c r="I30" i="12" s="1"/>
  <c r="I31" i="12" s="1"/>
  <c r="I32" i="12" s="1"/>
  <c r="I33" i="12" s="1"/>
  <c r="I34" i="12" s="1"/>
  <c r="I35" i="12" s="1"/>
  <c r="I36" i="12" s="1"/>
  <c r="I37" i="12" s="1"/>
  <c r="I38" i="12" s="1"/>
  <c r="I39" i="12" s="1"/>
  <c r="I40" i="12" s="1"/>
  <c r="I41" i="12" s="1"/>
  <c r="I42" i="12" s="1"/>
  <c r="I10" i="12"/>
  <c r="I11" i="12" s="1"/>
  <c r="I12" i="12" s="1"/>
  <c r="I13" i="12" s="1"/>
  <c r="I14" i="12" s="1"/>
  <c r="I15" i="12" s="1"/>
  <c r="I16" i="12" s="1"/>
  <c r="I17" i="12" s="1"/>
  <c r="I18" i="12" s="1"/>
  <c r="I19" i="12" s="1"/>
  <c r="I20" i="12" s="1"/>
  <c r="I21" i="12" s="1"/>
  <c r="I22" i="12" s="1"/>
  <c r="I23" i="12" s="1"/>
  <c r="I24" i="12" s="1"/>
  <c r="I25" i="11"/>
  <c r="I26" i="11" s="1"/>
  <c r="I27" i="11" s="1"/>
  <c r="I28" i="11" s="1"/>
  <c r="I29" i="11" s="1"/>
  <c r="I30" i="11" s="1"/>
  <c r="I31" i="11" s="1"/>
  <c r="I32" i="11" s="1"/>
  <c r="I33" i="11" s="1"/>
  <c r="I34" i="11" s="1"/>
  <c r="I35" i="11" s="1"/>
  <c r="I36" i="11" s="1"/>
  <c r="I37" i="11" s="1"/>
  <c r="I38" i="11" s="1"/>
  <c r="I39" i="11" s="1"/>
  <c r="I10" i="11"/>
  <c r="I11" i="11" s="1"/>
  <c r="I12" i="11" s="1"/>
  <c r="I13" i="11" s="1"/>
  <c r="I14" i="11" s="1"/>
  <c r="I15" i="11" s="1"/>
  <c r="I16" i="11" s="1"/>
  <c r="I29" i="10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I43" i="10" s="1"/>
  <c r="I10" i="10"/>
</calcChain>
</file>

<file path=xl/sharedStrings.xml><?xml version="1.0" encoding="utf-8"?>
<sst xmlns="http://schemas.openxmlformats.org/spreadsheetml/2006/main" count="450" uniqueCount="84">
  <si>
    <t>Mąkolice</t>
  </si>
  <si>
    <t xml:space="preserve">Przystanek </t>
  </si>
  <si>
    <t>Km</t>
  </si>
  <si>
    <t>Odl.</t>
  </si>
  <si>
    <t>S</t>
  </si>
  <si>
    <t>Strachowice</t>
  </si>
  <si>
    <t>Bartoszów</t>
  </si>
  <si>
    <t>Gniewomierz</t>
  </si>
  <si>
    <t>Koiszków</t>
  </si>
  <si>
    <t xml:space="preserve">Psary </t>
  </si>
  <si>
    <t>droga</t>
  </si>
  <si>
    <t>nr przystanku</t>
  </si>
  <si>
    <t>2202D</t>
  </si>
  <si>
    <t>2187D</t>
  </si>
  <si>
    <t>2189D</t>
  </si>
  <si>
    <t>2186D</t>
  </si>
  <si>
    <t>107425 D</t>
  </si>
  <si>
    <t xml:space="preserve">Usługi Transportowe Krzysztof Drączkowski </t>
  </si>
  <si>
    <t xml:space="preserve">ul. Świętokrzyska 9/4, 59-220 Legnica </t>
  </si>
  <si>
    <t>NIP: 691-148-13-84,  e-mail: biuro@dkbus.pl</t>
  </si>
  <si>
    <t>pow.</t>
  </si>
  <si>
    <t>gm.</t>
  </si>
  <si>
    <t xml:space="preserve">Komunikacja zwykła </t>
  </si>
  <si>
    <t xml:space="preserve">S - kursuje w dni nauki szkolnej </t>
  </si>
  <si>
    <t xml:space="preserve">Do obsługi linii potrzebny jest 1 autobus </t>
  </si>
  <si>
    <t>Średnia prędkość:</t>
  </si>
  <si>
    <t xml:space="preserve">Osoba zarządzająca transportem : Krzysztof Drączkowski </t>
  </si>
  <si>
    <t xml:space="preserve">Rozkład jazdy </t>
  </si>
  <si>
    <t>prędkość techniczna</t>
  </si>
  <si>
    <t>02</t>
  </si>
  <si>
    <t>04</t>
  </si>
  <si>
    <t xml:space="preserve">Bartoszów </t>
  </si>
  <si>
    <t>Nowa Wieś Legnicka wieś</t>
  </si>
  <si>
    <t>gm</t>
  </si>
  <si>
    <t>dz. Nr 201/1</t>
  </si>
  <si>
    <t xml:space="preserve">Ogonowice </t>
  </si>
  <si>
    <t>107436 D</t>
  </si>
  <si>
    <t>dz. Nr 409/149</t>
  </si>
  <si>
    <t>107432D</t>
  </si>
  <si>
    <t>Bartoszów 61</t>
  </si>
  <si>
    <t>107429D</t>
  </si>
  <si>
    <t>Czarnków - NR 2</t>
  </si>
  <si>
    <t xml:space="preserve">Lubień - Krzyż </t>
  </si>
  <si>
    <t xml:space="preserve">pow. </t>
  </si>
  <si>
    <t>06</t>
  </si>
  <si>
    <t>Mikołajowice - Kościół</t>
  </si>
  <si>
    <t>Legnickie Pole - Kościół</t>
  </si>
  <si>
    <t>01</t>
  </si>
  <si>
    <t>Kłębanowice - Kościół</t>
  </si>
  <si>
    <t>2192D</t>
  </si>
  <si>
    <t xml:space="preserve">Koskowice - Kościół </t>
  </si>
  <si>
    <t>2177D</t>
  </si>
  <si>
    <t>2176D</t>
  </si>
  <si>
    <t xml:space="preserve">Raczkowa - Krzyż </t>
  </si>
  <si>
    <t xml:space="preserve">Biskupice - Wiata </t>
  </si>
  <si>
    <t>03</t>
  </si>
  <si>
    <t>Kłębanowice - NR 14</t>
  </si>
  <si>
    <t xml:space="preserve">Gniewomierz - Rondo </t>
  </si>
  <si>
    <t>05</t>
  </si>
  <si>
    <t>Raczkowa Nr 28</t>
  </si>
  <si>
    <t>woj.</t>
  </si>
  <si>
    <t xml:space="preserve">Czarnków - Mikołajowice przez Koskowice </t>
  </si>
  <si>
    <t xml:space="preserve">Mikołajowice - Kościół </t>
  </si>
  <si>
    <t xml:space="preserve">Legnickie Pole - Kościół </t>
  </si>
  <si>
    <t>km/h</t>
  </si>
  <si>
    <t xml:space="preserve">Nowa Wieś Legnicka - Mikołajowice przez Biskupice </t>
  </si>
  <si>
    <t>dz. Nr 260</t>
  </si>
  <si>
    <t>Raczkowa - NR 49</t>
  </si>
  <si>
    <t>Raczkowa - NR 5</t>
  </si>
  <si>
    <t>Raczkowa - NR 7</t>
  </si>
  <si>
    <t>Raczkowa - NR 46</t>
  </si>
  <si>
    <t>09</t>
  </si>
  <si>
    <t>Raczkowa - NR 28</t>
  </si>
  <si>
    <t>2206D</t>
  </si>
  <si>
    <t>Rozkład ważny od 2.01.2024</t>
  </si>
  <si>
    <t>Taczalin - Nr 53</t>
  </si>
  <si>
    <t>Księginice - Sad</t>
  </si>
  <si>
    <t>08</t>
  </si>
  <si>
    <t xml:space="preserve">Bartoszów - Bartoszów przez Legnickie Pole </t>
  </si>
  <si>
    <t>Księginice -Sad</t>
  </si>
  <si>
    <t xml:space="preserve">Bartoszów - Mikołajowice przez Legnickie Pole </t>
  </si>
  <si>
    <t xml:space="preserve">Nowa Wieś Legnicka </t>
  </si>
  <si>
    <t>Nowa Wieś Legnicka</t>
  </si>
  <si>
    <t>Lubień - NR 12A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</si>
</sst>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color rgb="FF00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Border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1" applyFont="1"/>
    <xf numFmtId="0" fontId="1" fillId="0" borderId="0" xfId="0" applyFont="1"/>
    <xf numFmtId="20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20" fontId="1" fillId="0" borderId="1" xfId="0" applyNumberFormat="1" applyFont="1" applyBorder="1" applyAlignment="1">
      <alignment horizontal="center" vertical="top"/>
    </xf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165" fontId="0" fillId="3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top"/>
    </xf>
    <xf numFmtId="20" fontId="1" fillId="3" borderId="1" xfId="0" applyNumberFormat="1" applyFont="1" applyFill="1" applyBorder="1" applyAlignment="1">
      <alignment horizontal="center" vertical="top"/>
    </xf>
    <xf numFmtId="20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left" vertical="center"/>
    </xf>
    <xf numFmtId="49" fontId="0" fillId="0" borderId="0" xfId="0" applyNumberFormat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 vertical="top"/>
    </xf>
    <xf numFmtId="20" fontId="1" fillId="0" borderId="1" xfId="0" applyNumberFormat="1" applyFont="1" applyBorder="1" applyAlignment="1">
      <alignment horizontal="left" vertical="top"/>
    </xf>
    <xf numFmtId="20" fontId="1" fillId="0" borderId="5" xfId="0" applyNumberFormat="1" applyFont="1" applyBorder="1" applyAlignment="1">
      <alignment horizontal="left" vertical="top"/>
    </xf>
    <xf numFmtId="20" fontId="0" fillId="0" borderId="1" xfId="0" applyNumberFormat="1" applyBorder="1"/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3">
    <cellStyle name="Normalny" xfId="0" builtinId="0"/>
    <cellStyle name="Normalny 3" xfId="1" xr:uid="{A5B1B9D8-687D-4A6C-B6AB-AED55E78B93F}"/>
    <cellStyle name="Normalny 3 2" xfId="2" xr:uid="{DC8F62B1-B24B-4FF0-9761-567B351273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B81D0-D932-416C-9A78-1192E7E3DD97}">
  <sheetPr>
    <pageSetUpPr fitToPage="1"/>
  </sheetPr>
  <dimension ref="A1:J53"/>
  <sheetViews>
    <sheetView topLeftCell="A28" workbookViewId="0">
      <selection activeCell="L32" sqref="L32"/>
    </sheetView>
  </sheetViews>
  <sheetFormatPr defaultRowHeight="15"/>
  <cols>
    <col min="2" max="2" width="26.7109375" style="1" customWidth="1"/>
    <col min="3" max="3" width="5.5703125" style="1" customWidth="1"/>
    <col min="4" max="4" width="13.7109375" style="1" customWidth="1"/>
    <col min="5" max="6" width="10.28515625" style="1" customWidth="1"/>
    <col min="7" max="7" width="10.28515625" style="1" hidden="1" customWidth="1"/>
    <col min="8" max="8" width="6.85546875" customWidth="1"/>
    <col min="9" max="9" width="7.140625" customWidth="1"/>
    <col min="10" max="10" width="8.28515625" customWidth="1"/>
  </cols>
  <sheetData>
    <row r="1" spans="1:10">
      <c r="A1" s="12" t="s">
        <v>17</v>
      </c>
    </row>
    <row r="2" spans="1:10">
      <c r="A2" s="12" t="s">
        <v>18</v>
      </c>
    </row>
    <row r="3" spans="1:10">
      <c r="A3" s="12" t="s">
        <v>19</v>
      </c>
    </row>
    <row r="5" spans="1:10" ht="18.75">
      <c r="B5" s="47" t="s">
        <v>27</v>
      </c>
      <c r="C5" s="47"/>
      <c r="D5" s="47"/>
      <c r="E5" s="47"/>
      <c r="F5" s="47"/>
      <c r="G5" s="47"/>
      <c r="H5" s="47"/>
      <c r="I5" s="47"/>
      <c r="J5" s="47"/>
    </row>
    <row r="6" spans="1:10" ht="18.75">
      <c r="B6" s="48" t="s">
        <v>61</v>
      </c>
      <c r="C6" s="48"/>
      <c r="D6" s="48"/>
      <c r="E6" s="48"/>
      <c r="F6" s="48"/>
      <c r="G6" s="48"/>
      <c r="H6" s="48"/>
      <c r="I6" s="48"/>
      <c r="J6" s="48"/>
    </row>
    <row r="7" spans="1:10">
      <c r="B7" s="4"/>
      <c r="C7" s="4"/>
      <c r="D7" s="4"/>
      <c r="E7" s="4"/>
      <c r="F7" s="4"/>
      <c r="G7" s="4"/>
      <c r="H7" s="4"/>
      <c r="I7" s="4"/>
      <c r="J7" s="4"/>
    </row>
    <row r="8" spans="1:10" ht="34.5" customHeight="1">
      <c r="B8" s="9" t="s">
        <v>1</v>
      </c>
      <c r="C8" s="49" t="s">
        <v>10</v>
      </c>
      <c r="D8" s="50"/>
      <c r="E8" s="10" t="s">
        <v>11</v>
      </c>
      <c r="F8" s="10" t="s">
        <v>28</v>
      </c>
      <c r="G8" s="10"/>
      <c r="H8" s="9" t="s">
        <v>3</v>
      </c>
      <c r="I8" s="9" t="s">
        <v>2</v>
      </c>
      <c r="J8" s="9" t="s">
        <v>4</v>
      </c>
    </row>
    <row r="9" spans="1:10">
      <c r="B9" s="8" t="s">
        <v>41</v>
      </c>
      <c r="C9" s="5" t="s">
        <v>20</v>
      </c>
      <c r="D9" s="36" t="s">
        <v>14</v>
      </c>
      <c r="E9" s="18" t="s">
        <v>29</v>
      </c>
      <c r="F9" s="3"/>
      <c r="H9" s="6">
        <v>0</v>
      </c>
      <c r="I9" s="3">
        <v>0</v>
      </c>
      <c r="J9" s="7">
        <v>0.28472222222222221</v>
      </c>
    </row>
    <row r="10" spans="1:10">
      <c r="B10" s="8" t="s">
        <v>42</v>
      </c>
      <c r="C10" s="37" t="s">
        <v>43</v>
      </c>
      <c r="D10" s="19" t="s">
        <v>13</v>
      </c>
      <c r="E10" s="38" t="s">
        <v>44</v>
      </c>
      <c r="F10" s="15">
        <f>H10/5*60</f>
        <v>24</v>
      </c>
      <c r="G10" s="13">
        <v>3.472222222222222E-3</v>
      </c>
      <c r="H10" s="3">
        <v>2</v>
      </c>
      <c r="I10" s="3">
        <f>I9+H10</f>
        <v>2</v>
      </c>
      <c r="J10" s="7">
        <v>0.28819444444444448</v>
      </c>
    </row>
    <row r="11" spans="1:10">
      <c r="B11" s="8" t="s">
        <v>83</v>
      </c>
      <c r="C11" s="46" t="s">
        <v>43</v>
      </c>
      <c r="D11" s="19" t="s">
        <v>13</v>
      </c>
      <c r="E11" s="38" t="s">
        <v>77</v>
      </c>
      <c r="F11" s="15">
        <f>H11/3*60</f>
        <v>34</v>
      </c>
      <c r="G11" s="13"/>
      <c r="H11" s="3">
        <v>1.7</v>
      </c>
      <c r="I11" s="3">
        <f t="shared" ref="I11:I25" si="0">I10+H11</f>
        <v>3.7</v>
      </c>
      <c r="J11" s="7">
        <v>0.2902777777777778</v>
      </c>
    </row>
    <row r="12" spans="1:10">
      <c r="B12" s="8" t="s">
        <v>35</v>
      </c>
      <c r="C12" s="5" t="s">
        <v>33</v>
      </c>
      <c r="D12" s="36" t="s">
        <v>34</v>
      </c>
      <c r="E12" s="3">
        <v>13</v>
      </c>
      <c r="F12" s="14">
        <f>H12/2*60</f>
        <v>15</v>
      </c>
      <c r="G12" s="13">
        <v>3.472222222222222E-3</v>
      </c>
      <c r="H12" s="3">
        <v>0.5</v>
      </c>
      <c r="I12" s="3">
        <f t="shared" si="0"/>
        <v>4.2</v>
      </c>
      <c r="J12" s="7">
        <v>0.29166666666666669</v>
      </c>
    </row>
    <row r="13" spans="1:10">
      <c r="B13" s="8" t="s">
        <v>5</v>
      </c>
      <c r="C13" s="5" t="s">
        <v>33</v>
      </c>
      <c r="D13" s="36" t="s">
        <v>16</v>
      </c>
      <c r="E13" s="3">
        <v>8</v>
      </c>
      <c r="F13" s="14">
        <f>H13/10*60</f>
        <v>39</v>
      </c>
      <c r="G13" s="16">
        <v>6.9444444444444441E-3</v>
      </c>
      <c r="H13" s="3">
        <v>6.5</v>
      </c>
      <c r="I13" s="3">
        <f t="shared" si="0"/>
        <v>10.7</v>
      </c>
      <c r="J13" s="7">
        <v>0.2986111111111111</v>
      </c>
    </row>
    <row r="14" spans="1:10">
      <c r="B14" s="8" t="s">
        <v>45</v>
      </c>
      <c r="C14" s="5" t="s">
        <v>20</v>
      </c>
      <c r="D14" t="s">
        <v>15</v>
      </c>
      <c r="E14" s="18" t="s">
        <v>55</v>
      </c>
      <c r="F14" s="14">
        <f>H14/4*60</f>
        <v>25.5</v>
      </c>
      <c r="G14" s="16">
        <v>2.7777777777777779E-3</v>
      </c>
      <c r="H14" s="3">
        <v>1.7</v>
      </c>
      <c r="I14" s="3">
        <f t="shared" si="0"/>
        <v>12.399999999999999</v>
      </c>
      <c r="J14" s="7">
        <v>0.30138888888888887</v>
      </c>
    </row>
    <row r="15" spans="1:10">
      <c r="B15" s="8" t="s">
        <v>46</v>
      </c>
      <c r="C15" s="5" t="s">
        <v>43</v>
      </c>
      <c r="D15" s="36" t="s">
        <v>12</v>
      </c>
      <c r="E15" s="18" t="s">
        <v>29</v>
      </c>
      <c r="F15" s="14">
        <f>H15/7*60</f>
        <v>38.571428571428577</v>
      </c>
      <c r="G15" s="16">
        <v>4.8611111111111112E-3</v>
      </c>
      <c r="H15" s="3">
        <v>4.5</v>
      </c>
      <c r="I15" s="3">
        <f t="shared" si="0"/>
        <v>16.899999999999999</v>
      </c>
      <c r="J15" s="7">
        <v>0.30624999999999997</v>
      </c>
    </row>
    <row r="16" spans="1:10">
      <c r="B16" s="8" t="s">
        <v>48</v>
      </c>
      <c r="C16" s="5" t="s">
        <v>43</v>
      </c>
      <c r="D16" s="36" t="s">
        <v>49</v>
      </c>
      <c r="E16" s="18" t="s">
        <v>29</v>
      </c>
      <c r="F16" s="14">
        <f>H16/10*60</f>
        <v>44.4</v>
      </c>
      <c r="G16" s="16">
        <v>6.9444444444444441E-3</v>
      </c>
      <c r="H16" s="3">
        <v>7.4</v>
      </c>
      <c r="I16" s="3">
        <f t="shared" si="0"/>
        <v>24.299999999999997</v>
      </c>
      <c r="J16" s="7">
        <v>0.33333333333333331</v>
      </c>
    </row>
    <row r="17" spans="1:10">
      <c r="B17" s="8" t="s">
        <v>50</v>
      </c>
      <c r="C17" s="5" t="s">
        <v>43</v>
      </c>
      <c r="D17" s="36" t="s">
        <v>51</v>
      </c>
      <c r="E17" s="18" t="s">
        <v>30</v>
      </c>
      <c r="F17" s="14">
        <f>H17/5*60</f>
        <v>26.400000000000002</v>
      </c>
      <c r="G17" s="16">
        <v>3.472222222222222E-3</v>
      </c>
      <c r="H17" s="3">
        <v>2.2000000000000002</v>
      </c>
      <c r="I17" s="3">
        <f t="shared" si="0"/>
        <v>26.499999999999996</v>
      </c>
      <c r="J17" s="7">
        <v>0.33680555555555558</v>
      </c>
    </row>
    <row r="18" spans="1:10">
      <c r="B18" s="8" t="s">
        <v>31</v>
      </c>
      <c r="C18" s="5" t="s">
        <v>33</v>
      </c>
      <c r="D18" s="36" t="s">
        <v>36</v>
      </c>
      <c r="E18" s="3">
        <v>9</v>
      </c>
      <c r="F18" s="14">
        <f>H18/5*60</f>
        <v>36</v>
      </c>
      <c r="G18" s="16">
        <v>3.472222222222222E-3</v>
      </c>
      <c r="H18" s="3">
        <v>3</v>
      </c>
      <c r="I18" s="3">
        <f t="shared" si="0"/>
        <v>29.499999999999996</v>
      </c>
      <c r="J18" s="7">
        <v>0.34027777777777773</v>
      </c>
    </row>
    <row r="19" spans="1:10">
      <c r="B19" s="8" t="s">
        <v>32</v>
      </c>
      <c r="C19" s="5" t="s">
        <v>33</v>
      </c>
      <c r="D19" s="36" t="s">
        <v>37</v>
      </c>
      <c r="E19" s="3">
        <v>6</v>
      </c>
      <c r="F19" s="14">
        <f>H19/15*60</f>
        <v>28</v>
      </c>
      <c r="G19" s="16">
        <v>1.0416666666666666E-2</v>
      </c>
      <c r="H19" s="3">
        <v>7</v>
      </c>
      <c r="I19" s="3">
        <f t="shared" si="0"/>
        <v>36.5</v>
      </c>
      <c r="J19" s="7">
        <v>0.35069444444444442</v>
      </c>
    </row>
    <row r="20" spans="1:10">
      <c r="B20" s="8" t="s">
        <v>81</v>
      </c>
      <c r="C20" s="37" t="s">
        <v>60</v>
      </c>
      <c r="D20" s="39">
        <v>320</v>
      </c>
      <c r="E20" s="40" t="s">
        <v>29</v>
      </c>
      <c r="F20" s="14">
        <f>H20/2*60</f>
        <v>15</v>
      </c>
      <c r="G20" s="16">
        <v>1.3888888888888889E-3</v>
      </c>
      <c r="H20" s="3">
        <v>0.5</v>
      </c>
      <c r="I20" s="3">
        <f t="shared" si="0"/>
        <v>37</v>
      </c>
      <c r="J20" s="7">
        <v>0.3520833333333333</v>
      </c>
    </row>
    <row r="21" spans="1:10">
      <c r="B21" s="8" t="s">
        <v>8</v>
      </c>
      <c r="C21" s="5" t="s">
        <v>60</v>
      </c>
      <c r="D21" s="5">
        <v>320</v>
      </c>
      <c r="E21" s="18" t="s">
        <v>30</v>
      </c>
      <c r="F21" s="14">
        <f>H21/3*60</f>
        <v>36</v>
      </c>
      <c r="G21" s="16">
        <v>2.0833333333333333E-3</v>
      </c>
      <c r="H21" s="3">
        <v>1.8</v>
      </c>
      <c r="I21" s="3">
        <f t="shared" si="0"/>
        <v>38.799999999999997</v>
      </c>
      <c r="J21" s="7">
        <v>0.35416666666666669</v>
      </c>
    </row>
    <row r="22" spans="1:10">
      <c r="B22" s="8" t="s">
        <v>0</v>
      </c>
      <c r="C22" s="5" t="s">
        <v>60</v>
      </c>
      <c r="D22" s="5">
        <v>320</v>
      </c>
      <c r="E22" s="18" t="s">
        <v>44</v>
      </c>
      <c r="F22" s="14">
        <f>H22/4*60</f>
        <v>25.5</v>
      </c>
      <c r="G22" s="16">
        <v>2.7777777777777779E-3</v>
      </c>
      <c r="H22" s="3">
        <v>1.7</v>
      </c>
      <c r="I22" s="3">
        <f t="shared" si="0"/>
        <v>40.5</v>
      </c>
      <c r="J22" s="7">
        <v>0.35694444444444445</v>
      </c>
    </row>
    <row r="23" spans="1:10">
      <c r="B23" s="8" t="s">
        <v>53</v>
      </c>
      <c r="C23" s="5" t="s">
        <v>20</v>
      </c>
      <c r="D23" s="36" t="s">
        <v>13</v>
      </c>
      <c r="E23" s="18" t="s">
        <v>30</v>
      </c>
      <c r="F23" s="14">
        <f>H23/8*60</f>
        <v>19.5</v>
      </c>
      <c r="G23" s="16">
        <v>5.5555555555555558E-3</v>
      </c>
      <c r="H23" s="3">
        <v>2.6</v>
      </c>
      <c r="I23" s="3">
        <f t="shared" si="0"/>
        <v>43.1</v>
      </c>
      <c r="J23" s="7">
        <v>0.36249999999999999</v>
      </c>
    </row>
    <row r="24" spans="1:10">
      <c r="B24" s="8" t="s">
        <v>54</v>
      </c>
      <c r="C24" s="5" t="s">
        <v>20</v>
      </c>
      <c r="D24" s="36" t="s">
        <v>13</v>
      </c>
      <c r="E24" s="3">
        <v>11</v>
      </c>
      <c r="F24" s="14">
        <f>H24/2*60</f>
        <v>33</v>
      </c>
      <c r="G24" s="16">
        <v>1.3888888888888889E-3</v>
      </c>
      <c r="H24" s="3">
        <v>1.1000000000000001</v>
      </c>
      <c r="I24" s="3">
        <f t="shared" si="0"/>
        <v>44.2</v>
      </c>
      <c r="J24" s="7">
        <v>0.36388888888888887</v>
      </c>
    </row>
    <row r="25" spans="1:10">
      <c r="B25" s="8" t="s">
        <v>62</v>
      </c>
      <c r="C25" s="5" t="s">
        <v>20</v>
      </c>
      <c r="D25" s="19" t="s">
        <v>15</v>
      </c>
      <c r="E25" s="18" t="s">
        <v>55</v>
      </c>
      <c r="F25" s="15">
        <f>H25/14*60</f>
        <v>24.428571428571427</v>
      </c>
      <c r="G25" s="16">
        <v>9.7222222222222224E-3</v>
      </c>
      <c r="H25" s="3">
        <v>5.7</v>
      </c>
      <c r="I25" s="3">
        <f t="shared" si="0"/>
        <v>49.900000000000006</v>
      </c>
      <c r="J25" s="7">
        <v>0.37361111111111112</v>
      </c>
    </row>
    <row r="27" spans="1:10" ht="33" customHeight="1">
      <c r="B27" s="9" t="s">
        <v>1</v>
      </c>
      <c r="C27" s="49" t="s">
        <v>10</v>
      </c>
      <c r="D27" s="50"/>
      <c r="E27" s="10" t="s">
        <v>11</v>
      </c>
      <c r="F27" s="10" t="s">
        <v>28</v>
      </c>
      <c r="G27" s="10"/>
      <c r="H27" s="9" t="s">
        <v>3</v>
      </c>
      <c r="I27" s="9" t="s">
        <v>2</v>
      </c>
      <c r="J27" s="9" t="s">
        <v>4</v>
      </c>
    </row>
    <row r="28" spans="1:10">
      <c r="B28" s="41" t="s">
        <v>63</v>
      </c>
      <c r="C28" s="5" t="s">
        <v>43</v>
      </c>
      <c r="D28" s="36" t="s">
        <v>12</v>
      </c>
      <c r="E28" s="18" t="s">
        <v>29</v>
      </c>
      <c r="F28" s="3"/>
      <c r="G28" s="3"/>
      <c r="H28" s="20">
        <v>0</v>
      </c>
      <c r="I28" s="20">
        <v>0</v>
      </c>
      <c r="J28" s="21">
        <v>0.56944444444444442</v>
      </c>
    </row>
    <row r="29" spans="1:10">
      <c r="B29" s="8" t="s">
        <v>7</v>
      </c>
      <c r="C29" s="5" t="s">
        <v>33</v>
      </c>
      <c r="D29" s="5" t="s">
        <v>38</v>
      </c>
      <c r="E29" s="3">
        <v>12</v>
      </c>
      <c r="F29" s="14">
        <f>H29/5*60</f>
        <v>37.200000000000003</v>
      </c>
      <c r="G29" s="13">
        <v>3.472222222222222E-3</v>
      </c>
      <c r="H29" s="20">
        <v>3.1</v>
      </c>
      <c r="I29" s="20">
        <f>I28+H29</f>
        <v>3.1</v>
      </c>
      <c r="J29" s="21">
        <v>0.57291666666666663</v>
      </c>
    </row>
    <row r="30" spans="1:10">
      <c r="B30" s="8" t="s">
        <v>57</v>
      </c>
      <c r="C30" s="5" t="s">
        <v>43</v>
      </c>
      <c r="D30" s="5" t="s">
        <v>52</v>
      </c>
      <c r="E30" s="18" t="s">
        <v>58</v>
      </c>
      <c r="F30" s="14">
        <f>H30/5*60</f>
        <v>12</v>
      </c>
      <c r="G30" s="13">
        <v>3.472222222222222E-3</v>
      </c>
      <c r="H30" s="20">
        <v>1</v>
      </c>
      <c r="I30" s="20">
        <f t="shared" ref="I30:I43" si="1">I29+H30</f>
        <v>4.0999999999999996</v>
      </c>
      <c r="J30" s="21">
        <v>0.57638888888888895</v>
      </c>
    </row>
    <row r="31" spans="1:10">
      <c r="A31" s="2"/>
      <c r="B31" s="8" t="s">
        <v>39</v>
      </c>
      <c r="C31" s="5" t="s">
        <v>33</v>
      </c>
      <c r="D31" s="5" t="s">
        <v>40</v>
      </c>
      <c r="E31" s="3">
        <v>14</v>
      </c>
      <c r="F31" s="14">
        <f>H31/8*60</f>
        <v>30.749999999999996</v>
      </c>
      <c r="G31" s="13">
        <v>5.5555555555555558E-3</v>
      </c>
      <c r="H31" s="20">
        <v>4.0999999999999996</v>
      </c>
      <c r="I31" s="20">
        <f t="shared" si="1"/>
        <v>8.1999999999999993</v>
      </c>
      <c r="J31" s="21">
        <v>0.58194444444444449</v>
      </c>
    </row>
    <row r="32" spans="1:10">
      <c r="B32" s="8" t="s">
        <v>6</v>
      </c>
      <c r="C32" s="5" t="s">
        <v>33</v>
      </c>
      <c r="D32" s="5" t="s">
        <v>36</v>
      </c>
      <c r="E32" s="3">
        <v>9</v>
      </c>
      <c r="F32" s="15">
        <f>H32/5*60</f>
        <v>21.599999999999998</v>
      </c>
      <c r="G32" s="13">
        <v>3.472222222222222E-3</v>
      </c>
      <c r="H32" s="20">
        <v>1.8</v>
      </c>
      <c r="I32" s="20">
        <f t="shared" si="1"/>
        <v>10</v>
      </c>
      <c r="J32" s="21">
        <v>0.5854166666666667</v>
      </c>
    </row>
    <row r="33" spans="2:10">
      <c r="B33" s="8" t="s">
        <v>50</v>
      </c>
      <c r="C33" s="5" t="s">
        <v>43</v>
      </c>
      <c r="D33" s="36" t="s">
        <v>51</v>
      </c>
      <c r="E33" s="18" t="s">
        <v>55</v>
      </c>
      <c r="F33" s="14">
        <f>H33/5*60</f>
        <v>36</v>
      </c>
      <c r="G33" s="13">
        <v>3.472222222222222E-3</v>
      </c>
      <c r="H33" s="20">
        <v>3</v>
      </c>
      <c r="I33" s="20">
        <f t="shared" si="1"/>
        <v>13</v>
      </c>
      <c r="J33" s="21">
        <v>0.58888888888888891</v>
      </c>
    </row>
    <row r="34" spans="2:10">
      <c r="B34" s="8" t="s">
        <v>56</v>
      </c>
      <c r="C34" s="5" t="s">
        <v>43</v>
      </c>
      <c r="D34" s="36" t="s">
        <v>49</v>
      </c>
      <c r="E34" s="18" t="s">
        <v>47</v>
      </c>
      <c r="F34" s="14">
        <f>H34/5*60</f>
        <v>27.599999999999998</v>
      </c>
      <c r="G34" s="13">
        <v>3.472222222222222E-3</v>
      </c>
      <c r="H34" s="20">
        <v>2.2999999999999998</v>
      </c>
      <c r="I34" s="20">
        <f t="shared" si="1"/>
        <v>15.3</v>
      </c>
      <c r="J34" s="21">
        <v>0.59236111111111112</v>
      </c>
    </row>
    <row r="35" spans="2:10">
      <c r="B35" s="8" t="s">
        <v>62</v>
      </c>
      <c r="C35" s="5" t="s">
        <v>20</v>
      </c>
      <c r="D35" t="s">
        <v>15</v>
      </c>
      <c r="E35" s="18" t="s">
        <v>30</v>
      </c>
      <c r="F35" s="14">
        <f>H35/12*60</f>
        <v>43.5</v>
      </c>
      <c r="G35" s="13">
        <v>8.3333333333333332E-3</v>
      </c>
      <c r="H35" s="20">
        <v>8.6999999999999993</v>
      </c>
      <c r="I35" s="20">
        <f t="shared" si="1"/>
        <v>24</v>
      </c>
      <c r="J35" s="21">
        <v>0.60069444444444442</v>
      </c>
    </row>
    <row r="36" spans="2:10">
      <c r="B36" s="8" t="s">
        <v>5</v>
      </c>
      <c r="C36" s="5" t="s">
        <v>21</v>
      </c>
      <c r="D36" s="5" t="s">
        <v>36</v>
      </c>
      <c r="E36" s="3">
        <v>8</v>
      </c>
      <c r="F36" s="14">
        <f>H36/4*60</f>
        <v>25.5</v>
      </c>
      <c r="G36" s="13">
        <v>2.7777777777777779E-3</v>
      </c>
      <c r="H36" s="20">
        <v>1.7</v>
      </c>
      <c r="I36" s="20">
        <f t="shared" si="1"/>
        <v>25.7</v>
      </c>
      <c r="J36" s="21">
        <v>0.60347222222222219</v>
      </c>
    </row>
    <row r="37" spans="2:10">
      <c r="B37" s="8" t="s">
        <v>46</v>
      </c>
      <c r="C37" s="5" t="s">
        <v>43</v>
      </c>
      <c r="D37" s="36" t="s">
        <v>12</v>
      </c>
      <c r="E37" s="18" t="s">
        <v>47</v>
      </c>
      <c r="F37" s="14">
        <f>H37/6*60</f>
        <v>29</v>
      </c>
      <c r="G37" s="13">
        <v>4.1666666666666666E-3</v>
      </c>
      <c r="H37" s="20">
        <v>2.9</v>
      </c>
      <c r="I37" s="20">
        <f t="shared" si="1"/>
        <v>28.599999999999998</v>
      </c>
      <c r="J37" s="21">
        <v>0.60763888888888895</v>
      </c>
    </row>
    <row r="38" spans="2:10">
      <c r="B38" s="8" t="s">
        <v>54</v>
      </c>
      <c r="C38" s="5" t="s">
        <v>20</v>
      </c>
      <c r="D38" s="36" t="s">
        <v>13</v>
      </c>
      <c r="E38" s="3">
        <v>11</v>
      </c>
      <c r="F38" s="14">
        <f>H38/5*60</f>
        <v>27.599999999999998</v>
      </c>
      <c r="G38" s="13">
        <v>3.472222222222222E-3</v>
      </c>
      <c r="H38" s="20">
        <v>2.2999999999999998</v>
      </c>
      <c r="I38" s="20">
        <f t="shared" si="1"/>
        <v>30.9</v>
      </c>
      <c r="J38" s="21">
        <v>0.61111111111111105</v>
      </c>
    </row>
    <row r="39" spans="2:10">
      <c r="B39" s="22" t="s">
        <v>59</v>
      </c>
      <c r="C39" s="23" t="s">
        <v>20</v>
      </c>
      <c r="D39" s="24" t="s">
        <v>13</v>
      </c>
      <c r="E39" s="25" t="s">
        <v>55</v>
      </c>
      <c r="F39" s="30">
        <f>H39/2*60</f>
        <v>33</v>
      </c>
      <c r="G39" s="29">
        <v>1.3888888888888889E-3</v>
      </c>
      <c r="H39" s="32">
        <v>1.1000000000000001</v>
      </c>
      <c r="I39" s="32">
        <f t="shared" si="1"/>
        <v>32</v>
      </c>
      <c r="J39" s="33">
        <v>0.61249999999999993</v>
      </c>
    </row>
    <row r="40" spans="2:10">
      <c r="B40" s="22" t="s">
        <v>32</v>
      </c>
      <c r="C40" s="23" t="s">
        <v>33</v>
      </c>
      <c r="D40" s="23" t="s">
        <v>37</v>
      </c>
      <c r="E40" s="26">
        <v>6</v>
      </c>
      <c r="F40" s="30">
        <f>H40/5*60</f>
        <v>33.599999999999994</v>
      </c>
      <c r="G40" s="29">
        <v>3.472222222222222E-3</v>
      </c>
      <c r="H40" s="32">
        <v>2.8</v>
      </c>
      <c r="I40" s="32">
        <f t="shared" si="1"/>
        <v>34.799999999999997</v>
      </c>
      <c r="J40" s="33">
        <v>0.61597222222222225</v>
      </c>
    </row>
    <row r="41" spans="2:10">
      <c r="B41" s="22" t="s">
        <v>81</v>
      </c>
      <c r="C41" s="27" t="s">
        <v>60</v>
      </c>
      <c r="D41" s="31">
        <v>320</v>
      </c>
      <c r="E41" s="40" t="s">
        <v>29</v>
      </c>
      <c r="F41" s="28">
        <f>H41/3*60</f>
        <v>10</v>
      </c>
      <c r="G41" s="29">
        <v>2.0833333333333333E-3</v>
      </c>
      <c r="H41" s="32">
        <v>0.5</v>
      </c>
      <c r="I41" s="32">
        <f t="shared" si="1"/>
        <v>35.299999999999997</v>
      </c>
      <c r="J41" s="33">
        <v>0.61805555555555558</v>
      </c>
    </row>
    <row r="42" spans="2:10">
      <c r="B42" s="8" t="s">
        <v>8</v>
      </c>
      <c r="C42" s="5" t="s">
        <v>60</v>
      </c>
      <c r="D42" s="5">
        <v>320</v>
      </c>
      <c r="E42" s="18" t="s">
        <v>30</v>
      </c>
      <c r="F42" s="14">
        <f>H42/3*60</f>
        <v>38</v>
      </c>
      <c r="G42" s="13">
        <v>2.0833333333333333E-3</v>
      </c>
      <c r="H42" s="20">
        <v>1.9</v>
      </c>
      <c r="I42" s="20">
        <f t="shared" si="1"/>
        <v>37.199999999999996</v>
      </c>
      <c r="J42" s="21">
        <v>0.62013888888888891</v>
      </c>
    </row>
    <row r="43" spans="2:10">
      <c r="B43" s="8" t="s">
        <v>0</v>
      </c>
      <c r="C43" s="5" t="s">
        <v>60</v>
      </c>
      <c r="D43" s="5">
        <v>320</v>
      </c>
      <c r="E43" s="18" t="s">
        <v>44</v>
      </c>
      <c r="F43" s="14">
        <f>H43/4*60</f>
        <v>25.5</v>
      </c>
      <c r="G43" s="13">
        <v>2.7777777777777779E-3</v>
      </c>
      <c r="H43" s="20">
        <v>1.7</v>
      </c>
      <c r="I43" s="20">
        <f t="shared" si="1"/>
        <v>38.9</v>
      </c>
      <c r="J43" s="21">
        <v>0.62291666666666667</v>
      </c>
    </row>
    <row r="44" spans="2:10">
      <c r="J44" s="2"/>
    </row>
    <row r="45" spans="2:10">
      <c r="J45" s="2"/>
    </row>
    <row r="46" spans="2:10">
      <c r="J46" s="2"/>
    </row>
    <row r="48" spans="2:10">
      <c r="B48" s="11" t="s">
        <v>22</v>
      </c>
    </row>
    <row r="49" spans="1:10">
      <c r="B49" s="11" t="s">
        <v>23</v>
      </c>
    </row>
    <row r="50" spans="1:10">
      <c r="B50" s="11" t="s">
        <v>24</v>
      </c>
    </row>
    <row r="51" spans="1:10">
      <c r="B51" s="11" t="s">
        <v>74</v>
      </c>
    </row>
    <row r="52" spans="1:10">
      <c r="B52" s="11" t="s">
        <v>25</v>
      </c>
      <c r="C52" s="17">
        <f>AVERAGE(F10:F25)</f>
        <v>29.018750000000004</v>
      </c>
      <c r="D52" s="17"/>
    </row>
    <row r="53" spans="1:10" s="1" customFormat="1">
      <c r="A53"/>
      <c r="B53" s="11" t="s">
        <v>26</v>
      </c>
      <c r="H53"/>
      <c r="I53"/>
      <c r="J53"/>
    </row>
  </sheetData>
  <mergeCells count="4">
    <mergeCell ref="B5:J5"/>
    <mergeCell ref="B6:J6"/>
    <mergeCell ref="C27:D27"/>
    <mergeCell ref="C8:D8"/>
  </mergeCells>
  <pageMargins left="0.7" right="0.7" top="0.75" bottom="0.75" header="0.3" footer="0.3"/>
  <pageSetup paperSize="9" scale="8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1C02A-18FF-40B7-A846-584631F9A1A9}">
  <sheetPr>
    <pageSetUpPr fitToPage="1"/>
  </sheetPr>
  <dimension ref="A1:K49"/>
  <sheetViews>
    <sheetView topLeftCell="A23" workbookViewId="0">
      <selection activeCell="D53" sqref="D53"/>
    </sheetView>
  </sheetViews>
  <sheetFormatPr defaultRowHeight="15"/>
  <cols>
    <col min="2" max="2" width="26.7109375" style="1" customWidth="1"/>
    <col min="3" max="3" width="5.42578125" style="1" bestFit="1" customWidth="1"/>
    <col min="4" max="4" width="12.7109375" style="1" customWidth="1"/>
    <col min="5" max="6" width="10.28515625" style="1" customWidth="1"/>
    <col min="7" max="7" width="10.28515625" style="1" hidden="1" customWidth="1"/>
    <col min="8" max="8" width="6.85546875" customWidth="1"/>
    <col min="9" max="9" width="7.140625" customWidth="1"/>
    <col min="10" max="10" width="8.28515625" customWidth="1"/>
    <col min="11" max="11" width="7.140625" customWidth="1"/>
  </cols>
  <sheetData>
    <row r="1" spans="1:11">
      <c r="A1" s="12" t="s">
        <v>17</v>
      </c>
    </row>
    <row r="2" spans="1:11">
      <c r="A2" s="12" t="s">
        <v>18</v>
      </c>
    </row>
    <row r="3" spans="1:11">
      <c r="A3" s="12" t="s">
        <v>19</v>
      </c>
    </row>
    <row r="5" spans="1:11" ht="18.75">
      <c r="B5" s="47" t="s">
        <v>27</v>
      </c>
      <c r="C5" s="47"/>
      <c r="D5" s="47"/>
      <c r="E5" s="47"/>
      <c r="F5" s="47"/>
      <c r="G5" s="47"/>
      <c r="H5" s="47"/>
      <c r="I5" s="47"/>
      <c r="J5" s="47"/>
      <c r="K5" s="47"/>
    </row>
    <row r="6" spans="1:11" ht="18.75">
      <c r="B6" s="48" t="s">
        <v>78</v>
      </c>
      <c r="C6" s="48"/>
      <c r="D6" s="48"/>
      <c r="E6" s="48"/>
      <c r="F6" s="48"/>
      <c r="G6" s="48"/>
      <c r="H6" s="48"/>
      <c r="I6" s="48"/>
      <c r="J6" s="48"/>
      <c r="K6" s="48"/>
    </row>
    <row r="7" spans="1:11">
      <c r="B7" s="4"/>
      <c r="C7" s="4"/>
      <c r="D7" s="4"/>
      <c r="E7" s="4"/>
      <c r="F7" s="4"/>
      <c r="G7" s="4"/>
      <c r="H7" s="4"/>
      <c r="I7" s="4"/>
      <c r="J7" s="4"/>
      <c r="K7" s="1"/>
    </row>
    <row r="8" spans="1:11" ht="34.5" customHeight="1">
      <c r="B8" s="9" t="s">
        <v>1</v>
      </c>
      <c r="C8" s="49" t="s">
        <v>10</v>
      </c>
      <c r="D8" s="50"/>
      <c r="E8" s="10" t="s">
        <v>11</v>
      </c>
      <c r="F8" s="10" t="s">
        <v>28</v>
      </c>
      <c r="G8" s="10"/>
      <c r="H8" s="9" t="s">
        <v>3</v>
      </c>
      <c r="I8" s="9" t="s">
        <v>2</v>
      </c>
      <c r="J8" s="9" t="s">
        <v>4</v>
      </c>
      <c r="K8" s="35"/>
    </row>
    <row r="9" spans="1:11">
      <c r="B9" s="8" t="s">
        <v>6</v>
      </c>
      <c r="C9" s="5" t="s">
        <v>33</v>
      </c>
      <c r="D9" s="5" t="s">
        <v>36</v>
      </c>
      <c r="E9" s="3">
        <v>9</v>
      </c>
      <c r="F9" s="3"/>
      <c r="H9" s="6">
        <v>0</v>
      </c>
      <c r="I9" s="3">
        <v>0</v>
      </c>
      <c r="J9" s="7">
        <v>0.28472222222222221</v>
      </c>
      <c r="K9" s="34"/>
    </row>
    <row r="10" spans="1:11">
      <c r="B10" s="8" t="s">
        <v>50</v>
      </c>
      <c r="C10" s="5" t="s">
        <v>43</v>
      </c>
      <c r="D10" s="36" t="s">
        <v>51</v>
      </c>
      <c r="E10" s="18" t="s">
        <v>55</v>
      </c>
      <c r="F10" s="15">
        <f>H10/6*60</f>
        <v>30</v>
      </c>
      <c r="G10" s="13">
        <v>4.1666666666666666E-3</v>
      </c>
      <c r="H10" s="3">
        <v>3</v>
      </c>
      <c r="I10" s="3">
        <f>I9+H10</f>
        <v>3</v>
      </c>
      <c r="J10" s="7">
        <v>0.28888888888888892</v>
      </c>
      <c r="K10" s="34"/>
    </row>
    <row r="11" spans="1:11">
      <c r="B11" s="8" t="s">
        <v>56</v>
      </c>
      <c r="C11" s="5" t="s">
        <v>43</v>
      </c>
      <c r="D11" s="36" t="s">
        <v>49</v>
      </c>
      <c r="E11" s="18" t="s">
        <v>47</v>
      </c>
      <c r="F11" s="14">
        <f>H11/3*60</f>
        <v>46</v>
      </c>
      <c r="G11" s="16">
        <v>2.0833333333333333E-3</v>
      </c>
      <c r="H11" s="3">
        <v>2.2999999999999998</v>
      </c>
      <c r="I11" s="3">
        <f t="shared" ref="I11:I21" si="0">I10+H11</f>
        <v>5.3</v>
      </c>
      <c r="J11" s="7">
        <v>0.29166666666666669</v>
      </c>
      <c r="K11" s="34"/>
    </row>
    <row r="12" spans="1:11">
      <c r="B12" s="8" t="s">
        <v>75</v>
      </c>
      <c r="C12" s="5" t="s">
        <v>43</v>
      </c>
      <c r="D12" s="5" t="s">
        <v>51</v>
      </c>
      <c r="E12" s="18" t="s">
        <v>77</v>
      </c>
      <c r="F12" s="14">
        <f>H12/7*60</f>
        <v>47.999999999999993</v>
      </c>
      <c r="G12" s="16">
        <v>4.8611111111111112E-3</v>
      </c>
      <c r="H12" s="3">
        <v>5.6</v>
      </c>
      <c r="I12" s="3">
        <f t="shared" si="0"/>
        <v>10.899999999999999</v>
      </c>
      <c r="J12" s="7">
        <v>0.29375000000000001</v>
      </c>
      <c r="K12" s="34"/>
    </row>
    <row r="13" spans="1:11">
      <c r="B13" s="8" t="s">
        <v>76</v>
      </c>
      <c r="C13" s="5" t="s">
        <v>43</v>
      </c>
      <c r="D13" s="5" t="s">
        <v>12</v>
      </c>
      <c r="E13" s="18" t="s">
        <v>44</v>
      </c>
      <c r="F13" s="14">
        <f>H13/4*60</f>
        <v>43.5</v>
      </c>
      <c r="G13" s="16">
        <v>2.7777777777777779E-3</v>
      </c>
      <c r="H13" s="3">
        <v>2.9</v>
      </c>
      <c r="I13" s="3">
        <f t="shared" si="0"/>
        <v>13.799999999999999</v>
      </c>
      <c r="J13" s="7">
        <v>0.2986111111111111</v>
      </c>
      <c r="K13" s="34"/>
    </row>
    <row r="14" spans="1:11">
      <c r="B14" s="8" t="s">
        <v>46</v>
      </c>
      <c r="C14" s="5" t="s">
        <v>43</v>
      </c>
      <c r="D14" s="36" t="s">
        <v>12</v>
      </c>
      <c r="E14" s="18" t="s">
        <v>47</v>
      </c>
      <c r="F14" s="14">
        <f>H14/5*60</f>
        <v>25.200000000000003</v>
      </c>
      <c r="G14" s="16">
        <v>3.472222222222222E-3</v>
      </c>
      <c r="H14" s="3">
        <v>2.1</v>
      </c>
      <c r="I14" s="3">
        <f t="shared" si="0"/>
        <v>15.899999999999999</v>
      </c>
      <c r="J14" s="7">
        <v>0.30208333333333331</v>
      </c>
      <c r="K14" s="34"/>
    </row>
    <row r="15" spans="1:11">
      <c r="B15" s="8" t="s">
        <v>7</v>
      </c>
      <c r="C15" s="5" t="s">
        <v>33</v>
      </c>
      <c r="D15" s="5" t="s">
        <v>38</v>
      </c>
      <c r="E15" s="3">
        <v>12</v>
      </c>
      <c r="F15" s="14">
        <f>H15/5*60</f>
        <v>37.200000000000003</v>
      </c>
      <c r="G15" s="16">
        <v>3.472222222222222E-3</v>
      </c>
      <c r="H15" s="3">
        <v>3.1</v>
      </c>
      <c r="I15" s="3">
        <f t="shared" si="0"/>
        <v>19</v>
      </c>
      <c r="J15" s="7">
        <v>0.30555555555555552</v>
      </c>
      <c r="K15" s="34"/>
    </row>
    <row r="16" spans="1:11">
      <c r="B16" s="8" t="s">
        <v>57</v>
      </c>
      <c r="C16" s="5" t="s">
        <v>43</v>
      </c>
      <c r="D16" s="5" t="s">
        <v>52</v>
      </c>
      <c r="E16" s="18" t="s">
        <v>58</v>
      </c>
      <c r="F16" s="14">
        <f>H16/5*60</f>
        <v>6</v>
      </c>
      <c r="G16" s="16">
        <v>3.472222222222222E-3</v>
      </c>
      <c r="H16" s="3">
        <v>0.5</v>
      </c>
      <c r="I16" s="3">
        <f t="shared" si="0"/>
        <v>19.5</v>
      </c>
      <c r="J16" s="7">
        <v>0.30902777777777779</v>
      </c>
      <c r="K16" s="34"/>
    </row>
    <row r="17" spans="1:11">
      <c r="B17" s="8" t="s">
        <v>39</v>
      </c>
      <c r="C17" s="5" t="s">
        <v>33</v>
      </c>
      <c r="D17" s="5" t="s">
        <v>40</v>
      </c>
      <c r="E17" s="3">
        <v>14</v>
      </c>
      <c r="F17" s="14">
        <f>H17/10*60</f>
        <v>24.599999999999998</v>
      </c>
      <c r="G17" s="16">
        <v>6.9444444444444441E-3</v>
      </c>
      <c r="H17" s="3">
        <v>4.0999999999999996</v>
      </c>
      <c r="I17" s="3">
        <f t="shared" si="0"/>
        <v>23.6</v>
      </c>
      <c r="J17" s="7">
        <v>0.31597222222222221</v>
      </c>
      <c r="K17" s="34"/>
    </row>
    <row r="18" spans="1:11">
      <c r="B18" s="8" t="s">
        <v>46</v>
      </c>
      <c r="C18" s="5" t="s">
        <v>43</v>
      </c>
      <c r="D18" s="36" t="s">
        <v>12</v>
      </c>
      <c r="E18" s="18" t="s">
        <v>29</v>
      </c>
      <c r="F18" s="14">
        <f>H18/15*60</f>
        <v>27.2</v>
      </c>
      <c r="G18" s="16">
        <v>1.0416666666666666E-2</v>
      </c>
      <c r="H18" s="3">
        <v>6.8</v>
      </c>
      <c r="I18" s="3">
        <f t="shared" si="0"/>
        <v>30.400000000000002</v>
      </c>
      <c r="J18" s="7">
        <v>0.3263888888888889</v>
      </c>
      <c r="K18" s="34"/>
    </row>
    <row r="19" spans="1:11">
      <c r="B19" s="8" t="s">
        <v>7</v>
      </c>
      <c r="C19" s="5" t="s">
        <v>33</v>
      </c>
      <c r="D19" s="5" t="s">
        <v>38</v>
      </c>
      <c r="E19" s="3">
        <v>12</v>
      </c>
      <c r="F19" s="14">
        <f>H19/15*60</f>
        <v>12.4</v>
      </c>
      <c r="G19" s="16">
        <v>1.0416666666666666E-2</v>
      </c>
      <c r="H19" s="3">
        <v>3.1</v>
      </c>
      <c r="I19" s="3">
        <f t="shared" si="0"/>
        <v>33.5</v>
      </c>
      <c r="J19" s="7">
        <v>0.33680555555555558</v>
      </c>
      <c r="K19" s="34"/>
    </row>
    <row r="20" spans="1:11">
      <c r="B20" s="8" t="s">
        <v>57</v>
      </c>
      <c r="C20" s="5" t="s">
        <v>43</v>
      </c>
      <c r="D20" s="5" t="s">
        <v>52</v>
      </c>
      <c r="E20" s="18" t="s">
        <v>58</v>
      </c>
      <c r="F20" s="14">
        <f>H20/5*60</f>
        <v>6</v>
      </c>
      <c r="G20" s="16">
        <v>3.472222222222222E-3</v>
      </c>
      <c r="H20" s="3">
        <v>0.5</v>
      </c>
      <c r="I20" s="3">
        <f t="shared" si="0"/>
        <v>34</v>
      </c>
      <c r="J20" s="7">
        <v>0.34027777777777773</v>
      </c>
      <c r="K20" s="34"/>
    </row>
    <row r="21" spans="1:11">
      <c r="B21" s="8" t="s">
        <v>6</v>
      </c>
      <c r="C21" s="5" t="s">
        <v>33</v>
      </c>
      <c r="D21" s="5" t="s">
        <v>36</v>
      </c>
      <c r="E21" s="3">
        <v>9</v>
      </c>
      <c r="F21" s="14">
        <f>H21/10*60</f>
        <v>18</v>
      </c>
      <c r="G21" s="16">
        <v>6.9444444444444441E-3</v>
      </c>
      <c r="H21" s="3">
        <v>3</v>
      </c>
      <c r="I21" s="3">
        <f t="shared" si="0"/>
        <v>37</v>
      </c>
      <c r="J21" s="7">
        <v>0.34722222222222227</v>
      </c>
      <c r="K21" s="34"/>
    </row>
    <row r="23" spans="1:11" ht="33" customHeight="1">
      <c r="B23" s="9" t="s">
        <v>1</v>
      </c>
      <c r="C23" s="49" t="s">
        <v>10</v>
      </c>
      <c r="D23" s="50"/>
      <c r="E23" s="10" t="s">
        <v>11</v>
      </c>
      <c r="F23" s="10" t="s">
        <v>28</v>
      </c>
      <c r="G23" s="10"/>
      <c r="H23" s="9" t="s">
        <v>3</v>
      </c>
      <c r="I23" s="9" t="s">
        <v>2</v>
      </c>
      <c r="J23" s="51" t="s">
        <v>4</v>
      </c>
      <c r="K23" s="51"/>
    </row>
    <row r="24" spans="1:11">
      <c r="B24" s="8" t="s">
        <v>46</v>
      </c>
      <c r="C24" s="5" t="s">
        <v>43</v>
      </c>
      <c r="D24" s="36" t="s">
        <v>12</v>
      </c>
      <c r="E24" s="18" t="s">
        <v>47</v>
      </c>
      <c r="F24" s="3"/>
      <c r="G24" s="3"/>
      <c r="H24" s="42"/>
      <c r="I24" s="42"/>
      <c r="J24" s="43">
        <v>0.53472222222222221</v>
      </c>
      <c r="K24" s="45"/>
    </row>
    <row r="25" spans="1:11">
      <c r="B25" s="8" t="s">
        <v>42</v>
      </c>
      <c r="C25" s="37" t="s">
        <v>43</v>
      </c>
      <c r="D25" s="19" t="s">
        <v>13</v>
      </c>
      <c r="E25" s="38" t="s">
        <v>44</v>
      </c>
      <c r="F25" s="14">
        <f>H25/8*60</f>
        <v>21.75</v>
      </c>
      <c r="G25" s="13">
        <v>5.5555555555555558E-3</v>
      </c>
      <c r="H25" s="42">
        <v>2.9</v>
      </c>
      <c r="I25" s="42">
        <f>I24+H25</f>
        <v>2.9</v>
      </c>
      <c r="J25" s="43">
        <v>0.54027777777777775</v>
      </c>
      <c r="K25" s="45"/>
    </row>
    <row r="26" spans="1:11">
      <c r="B26" s="8" t="s">
        <v>35</v>
      </c>
      <c r="C26" s="5" t="s">
        <v>33</v>
      </c>
      <c r="D26" s="36" t="s">
        <v>34</v>
      </c>
      <c r="E26" s="3">
        <v>13</v>
      </c>
      <c r="F26" s="14">
        <f>H26/3*60</f>
        <v>46</v>
      </c>
      <c r="G26" s="13">
        <v>2.0833333333333333E-3</v>
      </c>
      <c r="H26" s="42">
        <v>2.2999999999999998</v>
      </c>
      <c r="I26" s="42">
        <f t="shared" ref="I26:I39" si="1">I25+H26</f>
        <v>5.1999999999999993</v>
      </c>
      <c r="J26" s="43">
        <v>0.54236111111111118</v>
      </c>
      <c r="K26" s="45"/>
    </row>
    <row r="27" spans="1:11">
      <c r="A27" s="2"/>
      <c r="B27" s="8" t="s">
        <v>45</v>
      </c>
      <c r="C27" s="5" t="s">
        <v>20</v>
      </c>
      <c r="D27" t="s">
        <v>15</v>
      </c>
      <c r="E27" s="18" t="s">
        <v>55</v>
      </c>
      <c r="F27" s="14">
        <f>H27/10*60</f>
        <v>33.599999999999994</v>
      </c>
      <c r="G27" s="13">
        <v>6.9444444444444441E-3</v>
      </c>
      <c r="H27" s="42">
        <v>5.6</v>
      </c>
      <c r="I27" s="42">
        <f t="shared" si="1"/>
        <v>10.799999999999999</v>
      </c>
      <c r="J27" s="43">
        <v>0.5493055555555556</v>
      </c>
      <c r="K27" s="43">
        <v>0.62361111111111112</v>
      </c>
    </row>
    <row r="28" spans="1:11">
      <c r="B28" s="8" t="s">
        <v>76</v>
      </c>
      <c r="C28" s="5" t="s">
        <v>43</v>
      </c>
      <c r="D28" s="5" t="s">
        <v>12</v>
      </c>
      <c r="E28" s="18" t="s">
        <v>58</v>
      </c>
      <c r="F28" s="15">
        <f>H28/5*60</f>
        <v>42</v>
      </c>
      <c r="G28" s="13">
        <v>3.472222222222222E-3</v>
      </c>
      <c r="H28" s="42">
        <v>3.5</v>
      </c>
      <c r="I28" s="42">
        <f t="shared" si="1"/>
        <v>14.299999999999999</v>
      </c>
      <c r="J28" s="43">
        <v>0.55277777777777781</v>
      </c>
      <c r="K28" s="43">
        <v>0.62708333333333333</v>
      </c>
    </row>
    <row r="29" spans="1:11">
      <c r="B29" s="8" t="s">
        <v>75</v>
      </c>
      <c r="C29" s="5" t="s">
        <v>43</v>
      </c>
      <c r="D29" s="5" t="s">
        <v>51</v>
      </c>
      <c r="E29" s="18" t="s">
        <v>77</v>
      </c>
      <c r="F29" s="14">
        <f>H29/4*60</f>
        <v>43.5</v>
      </c>
      <c r="G29" s="13">
        <v>2.7777777777777779E-3</v>
      </c>
      <c r="H29" s="42">
        <v>2.9</v>
      </c>
      <c r="I29" s="42">
        <f t="shared" si="1"/>
        <v>17.2</v>
      </c>
      <c r="J29" s="43">
        <v>0.55555555555555558</v>
      </c>
      <c r="K29" s="43">
        <v>0.62986111111111109</v>
      </c>
    </row>
    <row r="30" spans="1:11">
      <c r="B30" s="8" t="s">
        <v>48</v>
      </c>
      <c r="C30" s="5" t="s">
        <v>43</v>
      </c>
      <c r="D30" s="36" t="s">
        <v>49</v>
      </c>
      <c r="E30" s="18" t="s">
        <v>29</v>
      </c>
      <c r="F30" s="14">
        <f>H30/7*60</f>
        <v>47.999999999999993</v>
      </c>
      <c r="G30" s="13">
        <v>4.8611111111111112E-3</v>
      </c>
      <c r="H30" s="42">
        <v>5.6</v>
      </c>
      <c r="I30" s="42">
        <f t="shared" si="1"/>
        <v>22.799999999999997</v>
      </c>
      <c r="J30" s="43">
        <v>0.56041666666666667</v>
      </c>
      <c r="K30" s="43">
        <v>0.63472222222222219</v>
      </c>
    </row>
    <row r="31" spans="1:11">
      <c r="B31" s="8" t="s">
        <v>50</v>
      </c>
      <c r="C31" s="5" t="s">
        <v>43</v>
      </c>
      <c r="D31" s="36" t="s">
        <v>51</v>
      </c>
      <c r="E31" s="18" t="s">
        <v>30</v>
      </c>
      <c r="F31" s="14">
        <f>H31/6*60</f>
        <v>23</v>
      </c>
      <c r="G31" s="13">
        <v>4.1666666666666666E-3</v>
      </c>
      <c r="H31" s="42">
        <v>2.2999999999999998</v>
      </c>
      <c r="I31" s="42">
        <f t="shared" si="1"/>
        <v>25.099999999999998</v>
      </c>
      <c r="J31" s="43">
        <v>0.56458333333333333</v>
      </c>
      <c r="K31" s="43">
        <v>0.63888888888888895</v>
      </c>
    </row>
    <row r="32" spans="1:11">
      <c r="B32" s="8" t="s">
        <v>6</v>
      </c>
      <c r="C32" s="5" t="s">
        <v>33</v>
      </c>
      <c r="D32" s="5" t="s">
        <v>36</v>
      </c>
      <c r="E32" s="3">
        <v>9</v>
      </c>
      <c r="F32" s="14">
        <f>H32/4*60</f>
        <v>45</v>
      </c>
      <c r="G32" s="13">
        <v>2.7777777777777779E-3</v>
      </c>
      <c r="H32" s="42">
        <v>3</v>
      </c>
      <c r="I32" s="42">
        <f t="shared" si="1"/>
        <v>28.099999999999998</v>
      </c>
      <c r="J32" s="43">
        <v>0.56736111111111109</v>
      </c>
      <c r="K32" s="43">
        <v>0.64166666666666672</v>
      </c>
    </row>
    <row r="33" spans="2:10">
      <c r="B33" s="8" t="s">
        <v>7</v>
      </c>
      <c r="C33" s="5" t="s">
        <v>33</v>
      </c>
      <c r="D33" s="5" t="s">
        <v>38</v>
      </c>
      <c r="E33" s="3">
        <v>12</v>
      </c>
      <c r="F33" s="14">
        <f>H33/19*60</f>
        <v>9.473684210526315</v>
      </c>
      <c r="G33" s="13">
        <v>1.3194444444444444E-2</v>
      </c>
      <c r="H33" s="42">
        <v>3</v>
      </c>
      <c r="I33" s="42">
        <f t="shared" si="1"/>
        <v>31.099999999999998</v>
      </c>
      <c r="J33" s="43">
        <v>0.5805555555555556</v>
      </c>
    </row>
    <row r="34" spans="2:10">
      <c r="B34" s="8" t="s">
        <v>57</v>
      </c>
      <c r="C34" s="5" t="s">
        <v>43</v>
      </c>
      <c r="D34" s="5" t="s">
        <v>52</v>
      </c>
      <c r="E34" s="18" t="s">
        <v>58</v>
      </c>
      <c r="F34" s="14">
        <f>H34/2*60</f>
        <v>15</v>
      </c>
      <c r="G34" s="13">
        <v>1.3888888888888889E-3</v>
      </c>
      <c r="H34" s="42">
        <v>0.5</v>
      </c>
      <c r="I34" s="42">
        <f t="shared" si="1"/>
        <v>31.599999999999998</v>
      </c>
      <c r="J34" s="43">
        <v>0.58194444444444449</v>
      </c>
    </row>
    <row r="35" spans="2:10">
      <c r="B35" s="41" t="s">
        <v>63</v>
      </c>
      <c r="C35" s="5" t="s">
        <v>43</v>
      </c>
      <c r="D35" s="36" t="s">
        <v>12</v>
      </c>
      <c r="E35" s="18" t="s">
        <v>29</v>
      </c>
      <c r="F35" s="14">
        <f>H35/12*60</f>
        <v>15.500000000000002</v>
      </c>
      <c r="G35" s="13">
        <v>8.3333333333333332E-3</v>
      </c>
      <c r="H35" s="42">
        <v>3.1</v>
      </c>
      <c r="I35" s="42">
        <f t="shared" si="1"/>
        <v>34.699999999999996</v>
      </c>
      <c r="J35" s="43">
        <v>0.59027777777777779</v>
      </c>
    </row>
    <row r="36" spans="2:10">
      <c r="B36" s="8" t="s">
        <v>7</v>
      </c>
      <c r="C36" s="5" t="s">
        <v>33</v>
      </c>
      <c r="D36" s="5" t="s">
        <v>38</v>
      </c>
      <c r="E36" s="3">
        <v>12</v>
      </c>
      <c r="F36" s="14">
        <f>H36/15*60</f>
        <v>12.4</v>
      </c>
      <c r="G36" s="13">
        <v>2.2916666666666669E-2</v>
      </c>
      <c r="H36" s="42">
        <v>3.1</v>
      </c>
      <c r="I36" s="42">
        <f t="shared" si="1"/>
        <v>37.799999999999997</v>
      </c>
      <c r="J36" s="43">
        <v>0.61319444444444449</v>
      </c>
    </row>
    <row r="37" spans="2:10">
      <c r="B37" s="8" t="s">
        <v>57</v>
      </c>
      <c r="C37" s="5" t="s">
        <v>43</v>
      </c>
      <c r="D37" s="5" t="s">
        <v>52</v>
      </c>
      <c r="E37" s="18" t="s">
        <v>58</v>
      </c>
      <c r="F37" s="15">
        <f>H37/2*60</f>
        <v>15</v>
      </c>
      <c r="G37" s="13">
        <v>1.3888888888888889E-3</v>
      </c>
      <c r="H37" s="42">
        <v>0.5</v>
      </c>
      <c r="I37" s="42">
        <f t="shared" si="1"/>
        <v>38.299999999999997</v>
      </c>
      <c r="J37" s="43">
        <v>0.61458333333333337</v>
      </c>
    </row>
    <row r="38" spans="2:10">
      <c r="B38" s="41" t="s">
        <v>63</v>
      </c>
      <c r="C38" s="5" t="s">
        <v>43</v>
      </c>
      <c r="D38" s="36" t="s">
        <v>12</v>
      </c>
      <c r="E38" s="18" t="s">
        <v>29</v>
      </c>
      <c r="F38" s="14">
        <f>H38/5*60</f>
        <v>37.200000000000003</v>
      </c>
      <c r="G38" s="13">
        <v>3.472222222222222E-3</v>
      </c>
      <c r="H38" s="42">
        <v>3.1</v>
      </c>
      <c r="I38" s="42">
        <f t="shared" si="1"/>
        <v>41.4</v>
      </c>
      <c r="J38" s="43">
        <v>0.61805555555555558</v>
      </c>
    </row>
    <row r="39" spans="2:10">
      <c r="B39" s="8" t="s">
        <v>5</v>
      </c>
      <c r="C39" s="5" t="s">
        <v>33</v>
      </c>
      <c r="D39" s="36" t="s">
        <v>16</v>
      </c>
      <c r="E39" s="3">
        <v>8</v>
      </c>
      <c r="F39" s="14">
        <f>H39/5*60</f>
        <v>34.799999999999997</v>
      </c>
      <c r="G39" s="13">
        <v>3.472222222222222E-3</v>
      </c>
      <c r="H39" s="42">
        <v>2.9</v>
      </c>
      <c r="I39" s="42">
        <f t="shared" si="1"/>
        <v>44.3</v>
      </c>
      <c r="J39" s="43">
        <v>0.62152777777777779</v>
      </c>
    </row>
    <row r="40" spans="2:10">
      <c r="J40" s="2"/>
    </row>
    <row r="41" spans="2:10">
      <c r="J41" s="2"/>
    </row>
    <row r="42" spans="2:10">
      <c r="J42" s="2"/>
    </row>
    <row r="44" spans="2:10">
      <c r="B44" s="11" t="s">
        <v>22</v>
      </c>
    </row>
    <row r="45" spans="2:10">
      <c r="B45" s="11" t="s">
        <v>23</v>
      </c>
    </row>
    <row r="46" spans="2:10">
      <c r="B46" s="11" t="s">
        <v>24</v>
      </c>
    </row>
    <row r="47" spans="2:10">
      <c r="B47" s="11" t="s">
        <v>74</v>
      </c>
    </row>
    <row r="48" spans="2:10">
      <c r="B48" s="11" t="s">
        <v>25</v>
      </c>
      <c r="C48" s="17">
        <f>AVERAGE(F10:F21)</f>
        <v>27.008333333333329</v>
      </c>
      <c r="D48" s="17"/>
    </row>
    <row r="49" spans="1:11" s="1" customFormat="1">
      <c r="A49"/>
      <c r="B49" s="11" t="s">
        <v>26</v>
      </c>
      <c r="H49"/>
      <c r="I49"/>
      <c r="J49"/>
      <c r="K49"/>
    </row>
  </sheetData>
  <mergeCells count="5">
    <mergeCell ref="B5:K5"/>
    <mergeCell ref="B6:K6"/>
    <mergeCell ref="C8:D8"/>
    <mergeCell ref="C23:D23"/>
    <mergeCell ref="J23:K23"/>
  </mergeCells>
  <pageMargins left="0.7" right="0.7" top="0.75" bottom="0.75" header="0.3" footer="0.3"/>
  <pageSetup paperSize="9" scale="84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76CD9-3B03-4F7C-AEB8-63D06ED71688}">
  <sheetPr>
    <pageSetUpPr fitToPage="1"/>
  </sheetPr>
  <dimension ref="A1:J24"/>
  <sheetViews>
    <sheetView workbookViewId="0">
      <selection activeCell="H16" sqref="H16"/>
    </sheetView>
  </sheetViews>
  <sheetFormatPr defaultRowHeight="15"/>
  <cols>
    <col min="2" max="2" width="26.7109375" style="1" customWidth="1"/>
    <col min="3" max="3" width="5.42578125" style="1" bestFit="1" customWidth="1"/>
    <col min="4" max="4" width="12.7109375" style="1" customWidth="1"/>
    <col min="5" max="6" width="10.28515625" style="1" customWidth="1"/>
    <col min="7" max="7" width="10.28515625" style="1" hidden="1" customWidth="1"/>
    <col min="8" max="8" width="6.85546875" customWidth="1"/>
    <col min="9" max="9" width="7.140625" customWidth="1"/>
    <col min="10" max="10" width="8.28515625" customWidth="1"/>
  </cols>
  <sheetData>
    <row r="1" spans="1:10">
      <c r="A1" s="12" t="s">
        <v>17</v>
      </c>
    </row>
    <row r="2" spans="1:10">
      <c r="A2" s="12" t="s">
        <v>18</v>
      </c>
    </row>
    <row r="3" spans="1:10">
      <c r="A3" s="12" t="s">
        <v>19</v>
      </c>
    </row>
    <row r="5" spans="1:10" ht="18.75">
      <c r="B5" s="47" t="s">
        <v>27</v>
      </c>
      <c r="C5" s="47"/>
      <c r="D5" s="47"/>
      <c r="E5" s="47"/>
      <c r="F5" s="47"/>
      <c r="G5" s="47"/>
      <c r="H5" s="47"/>
      <c r="I5" s="47"/>
      <c r="J5" s="47"/>
    </row>
    <row r="6" spans="1:10" ht="18.75">
      <c r="B6" s="48" t="s">
        <v>80</v>
      </c>
      <c r="C6" s="48"/>
      <c r="D6" s="48"/>
      <c r="E6" s="48"/>
      <c r="F6" s="48"/>
      <c r="G6" s="48"/>
      <c r="H6" s="48"/>
      <c r="I6" s="48"/>
      <c r="J6" s="48"/>
    </row>
    <row r="7" spans="1:10">
      <c r="B7" s="4"/>
      <c r="C7" s="4"/>
      <c r="D7" s="4"/>
      <c r="E7" s="4"/>
      <c r="F7" s="4"/>
      <c r="G7" s="4"/>
      <c r="H7" s="4"/>
      <c r="I7" s="4"/>
      <c r="J7" s="4"/>
    </row>
    <row r="8" spans="1:10" ht="34.5" customHeight="1">
      <c r="B8" s="9" t="s">
        <v>1</v>
      </c>
      <c r="C8" s="49" t="s">
        <v>10</v>
      </c>
      <c r="D8" s="50"/>
      <c r="E8" s="10" t="s">
        <v>11</v>
      </c>
      <c r="F8" s="10" t="s">
        <v>28</v>
      </c>
      <c r="G8" s="10"/>
      <c r="H8" s="9" t="s">
        <v>3</v>
      </c>
      <c r="I8" s="9" t="s">
        <v>2</v>
      </c>
      <c r="J8" s="9" t="s">
        <v>4</v>
      </c>
    </row>
    <row r="9" spans="1:10">
      <c r="B9" s="8" t="s">
        <v>6</v>
      </c>
      <c r="C9" s="5" t="s">
        <v>33</v>
      </c>
      <c r="D9" s="5" t="s">
        <v>36</v>
      </c>
      <c r="E9" s="3">
        <v>9</v>
      </c>
      <c r="F9" s="14"/>
      <c r="G9" s="16"/>
      <c r="H9" s="3">
        <v>0</v>
      </c>
      <c r="I9" s="3">
        <v>0</v>
      </c>
      <c r="J9" s="7">
        <v>0.34722222222222227</v>
      </c>
    </row>
    <row r="10" spans="1:10">
      <c r="B10" s="8" t="s">
        <v>75</v>
      </c>
      <c r="C10" s="5" t="s">
        <v>43</v>
      </c>
      <c r="D10" s="5" t="s">
        <v>51</v>
      </c>
      <c r="E10" s="18" t="s">
        <v>77</v>
      </c>
      <c r="F10" s="14">
        <f>H10/11*60</f>
        <v>46.909090909090907</v>
      </c>
      <c r="G10" s="16">
        <v>7.6388888888888886E-3</v>
      </c>
      <c r="H10" s="3">
        <v>8.6</v>
      </c>
      <c r="I10" s="3">
        <f t="shared" ref="I10:I13" si="0">I9+H10</f>
        <v>8.6</v>
      </c>
      <c r="J10" s="7">
        <v>0.35486111111111113</v>
      </c>
    </row>
    <row r="11" spans="1:10">
      <c r="B11" s="8" t="s">
        <v>76</v>
      </c>
      <c r="C11" s="5" t="s">
        <v>43</v>
      </c>
      <c r="D11" s="5" t="s">
        <v>12</v>
      </c>
      <c r="E11" s="18" t="s">
        <v>58</v>
      </c>
      <c r="F11" s="14">
        <f>H11/9*60</f>
        <v>19.333333333333332</v>
      </c>
      <c r="G11" s="16">
        <v>6.2499999999999995E-3</v>
      </c>
      <c r="H11" s="3">
        <v>2.9</v>
      </c>
      <c r="I11" s="3">
        <f t="shared" si="0"/>
        <v>11.5</v>
      </c>
      <c r="J11" s="7">
        <v>0.3611111111111111</v>
      </c>
    </row>
    <row r="12" spans="1:10">
      <c r="B12" s="8" t="s">
        <v>46</v>
      </c>
      <c r="C12" s="5" t="s">
        <v>43</v>
      </c>
      <c r="D12" s="36" t="s">
        <v>12</v>
      </c>
      <c r="E12" s="18" t="s">
        <v>47</v>
      </c>
      <c r="F12" s="14">
        <f>H12/5*60</f>
        <v>25.200000000000003</v>
      </c>
      <c r="G12" s="16">
        <v>3.472222222222222E-3</v>
      </c>
      <c r="H12" s="3">
        <v>2.1</v>
      </c>
      <c r="I12" s="3">
        <f t="shared" si="0"/>
        <v>13.6</v>
      </c>
      <c r="J12" s="7">
        <v>0.36458333333333331</v>
      </c>
    </row>
    <row r="13" spans="1:10">
      <c r="B13" s="8" t="s">
        <v>5</v>
      </c>
      <c r="C13" s="5" t="s">
        <v>33</v>
      </c>
      <c r="D13" s="36" t="s">
        <v>16</v>
      </c>
      <c r="E13" s="3">
        <v>8</v>
      </c>
      <c r="F13" s="14">
        <f>H13/5*60</f>
        <v>34.799999999999997</v>
      </c>
      <c r="G13" s="16">
        <v>3.472222222222222E-3</v>
      </c>
      <c r="H13" s="3">
        <v>2.9</v>
      </c>
      <c r="I13" s="3">
        <f t="shared" si="0"/>
        <v>16.5</v>
      </c>
      <c r="J13" s="7">
        <v>0.36805555555555558</v>
      </c>
    </row>
    <row r="14" spans="1:10">
      <c r="B14" s="8" t="s">
        <v>45</v>
      </c>
      <c r="C14" s="5" t="s">
        <v>20</v>
      </c>
      <c r="D14" s="19" t="s">
        <v>15</v>
      </c>
      <c r="E14" s="18" t="s">
        <v>55</v>
      </c>
      <c r="F14" s="14">
        <f>H14/5*60</f>
        <v>20.399999999999999</v>
      </c>
      <c r="G14" s="16">
        <v>3.472222222222222E-3</v>
      </c>
      <c r="H14" s="3">
        <v>1.7</v>
      </c>
      <c r="I14" s="3">
        <f>I13+H14</f>
        <v>18.2</v>
      </c>
      <c r="J14" s="7">
        <v>0.37152777777777773</v>
      </c>
    </row>
    <row r="16" spans="1:10">
      <c r="J16" s="2"/>
    </row>
    <row r="17" spans="1:10">
      <c r="J17" s="2"/>
    </row>
    <row r="19" spans="1:10">
      <c r="B19" s="11" t="s">
        <v>22</v>
      </c>
    </row>
    <row r="20" spans="1:10">
      <c r="B20" s="11" t="s">
        <v>23</v>
      </c>
    </row>
    <row r="21" spans="1:10">
      <c r="B21" s="11" t="s">
        <v>24</v>
      </c>
    </row>
    <row r="22" spans="1:10">
      <c r="B22" s="11" t="s">
        <v>74</v>
      </c>
    </row>
    <row r="23" spans="1:10">
      <c r="B23" s="11" t="s">
        <v>25</v>
      </c>
      <c r="C23" s="1">
        <v>31.5</v>
      </c>
      <c r="D23" s="17"/>
    </row>
    <row r="24" spans="1:10" s="1" customFormat="1">
      <c r="A24"/>
      <c r="B24" s="11" t="s">
        <v>26</v>
      </c>
      <c r="H24"/>
      <c r="I24"/>
      <c r="J24"/>
    </row>
  </sheetData>
  <mergeCells count="3">
    <mergeCell ref="B5:J5"/>
    <mergeCell ref="B6:J6"/>
    <mergeCell ref="C8:D8"/>
  </mergeCells>
  <pageMargins left="0.7" right="0.7" top="0.75" bottom="0.75" header="0.3" footer="0.3"/>
  <pageSetup paperSize="9" scale="9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A48EA-DA68-47EA-B251-4771A0BC1E0A}">
  <sheetPr>
    <pageSetUpPr fitToPage="1"/>
  </sheetPr>
  <dimension ref="A1:K52"/>
  <sheetViews>
    <sheetView tabSelected="1" workbookViewId="0">
      <selection activeCell="J42" sqref="J42"/>
    </sheetView>
  </sheetViews>
  <sheetFormatPr defaultRowHeight="15"/>
  <cols>
    <col min="2" max="2" width="26.7109375" style="1" customWidth="1"/>
    <col min="3" max="3" width="5.42578125" style="1" bestFit="1" customWidth="1"/>
    <col min="4" max="4" width="14" style="1" customWidth="1"/>
    <col min="5" max="6" width="10.28515625" style="1" customWidth="1"/>
    <col min="7" max="7" width="10.28515625" style="1" hidden="1" customWidth="1"/>
    <col min="8" max="8" width="6.85546875" customWidth="1"/>
    <col min="9" max="9" width="7.140625" customWidth="1"/>
    <col min="10" max="10" width="8.28515625" customWidth="1"/>
    <col min="11" max="11" width="7.5703125" customWidth="1"/>
  </cols>
  <sheetData>
    <row r="1" spans="1:10">
      <c r="A1" s="12" t="s">
        <v>17</v>
      </c>
    </row>
    <row r="2" spans="1:10">
      <c r="A2" s="12" t="s">
        <v>18</v>
      </c>
    </row>
    <row r="3" spans="1:10">
      <c r="A3" s="12" t="s">
        <v>19</v>
      </c>
    </row>
    <row r="5" spans="1:10" ht="18.75">
      <c r="B5" s="47" t="s">
        <v>27</v>
      </c>
      <c r="C5" s="47"/>
      <c r="D5" s="47"/>
      <c r="E5" s="47"/>
      <c r="F5" s="47"/>
      <c r="G5" s="47"/>
      <c r="H5" s="47"/>
      <c r="I5" s="47"/>
      <c r="J5" s="47"/>
    </row>
    <row r="6" spans="1:10" ht="18.75">
      <c r="B6" s="48" t="s">
        <v>65</v>
      </c>
      <c r="C6" s="48"/>
      <c r="D6" s="48"/>
      <c r="E6" s="48"/>
      <c r="F6" s="48"/>
      <c r="G6" s="48"/>
      <c r="H6" s="48"/>
      <c r="I6" s="48"/>
      <c r="J6" s="48"/>
    </row>
    <row r="7" spans="1:10">
      <c r="B7" s="4"/>
      <c r="C7" s="4"/>
      <c r="D7" s="4"/>
      <c r="E7" s="4"/>
      <c r="F7" s="4"/>
      <c r="G7" s="4"/>
      <c r="H7" s="4"/>
      <c r="I7" s="4"/>
      <c r="J7" s="4"/>
    </row>
    <row r="8" spans="1:10" ht="34.5" customHeight="1">
      <c r="B8" s="9" t="s">
        <v>1</v>
      </c>
      <c r="C8" s="49" t="s">
        <v>10</v>
      </c>
      <c r="D8" s="50"/>
      <c r="E8" s="10" t="s">
        <v>11</v>
      </c>
      <c r="F8" s="10" t="s">
        <v>28</v>
      </c>
      <c r="G8" s="10"/>
      <c r="H8" s="9" t="s">
        <v>3</v>
      </c>
      <c r="I8" s="9" t="s">
        <v>2</v>
      </c>
      <c r="J8" s="9" t="s">
        <v>4</v>
      </c>
    </row>
    <row r="9" spans="1:10">
      <c r="B9" s="22" t="s">
        <v>32</v>
      </c>
      <c r="C9" s="23" t="s">
        <v>33</v>
      </c>
      <c r="D9" s="24" t="s">
        <v>37</v>
      </c>
      <c r="E9" s="26">
        <v>6</v>
      </c>
      <c r="F9" s="3"/>
      <c r="G9" s="6"/>
      <c r="H9" s="19"/>
      <c r="I9" s="3">
        <v>0</v>
      </c>
      <c r="J9" s="7">
        <v>0.2951388888888889</v>
      </c>
    </row>
    <row r="10" spans="1:10">
      <c r="B10" s="22" t="s">
        <v>82</v>
      </c>
      <c r="C10" s="27" t="s">
        <v>60</v>
      </c>
      <c r="D10" s="31">
        <v>320</v>
      </c>
      <c r="E10" s="40" t="s">
        <v>29</v>
      </c>
      <c r="F10" s="15">
        <f>H10/3*60</f>
        <v>10</v>
      </c>
      <c r="G10" s="13">
        <v>2.0833333333333333E-3</v>
      </c>
      <c r="H10" s="3">
        <v>0.5</v>
      </c>
      <c r="I10" s="3">
        <f>I9+H10</f>
        <v>0.5</v>
      </c>
      <c r="J10" s="7">
        <v>0.29722222222222222</v>
      </c>
    </row>
    <row r="11" spans="1:10">
      <c r="B11" s="22" t="s">
        <v>8</v>
      </c>
      <c r="C11" s="23" t="s">
        <v>60</v>
      </c>
      <c r="D11" s="23">
        <v>320</v>
      </c>
      <c r="E11" s="18" t="s">
        <v>30</v>
      </c>
      <c r="F11" s="14">
        <f>H11/5*60</f>
        <v>22.8</v>
      </c>
      <c r="G11" s="16">
        <v>3.472222222222222E-3</v>
      </c>
      <c r="H11" s="3">
        <v>1.9</v>
      </c>
      <c r="I11" s="3">
        <f t="shared" ref="I11:I24" si="0">I10+H11</f>
        <v>2.4</v>
      </c>
      <c r="J11" s="7">
        <v>0.30069444444444443</v>
      </c>
    </row>
    <row r="12" spans="1:10">
      <c r="B12" s="22" t="s">
        <v>0</v>
      </c>
      <c r="C12" s="23" t="s">
        <v>60</v>
      </c>
      <c r="D12" s="23">
        <v>320</v>
      </c>
      <c r="E12" s="18" t="s">
        <v>44</v>
      </c>
      <c r="F12" s="14">
        <f>H12/5*60</f>
        <v>20.399999999999999</v>
      </c>
      <c r="G12" s="16">
        <v>3.472222222222222E-3</v>
      </c>
      <c r="H12" s="3">
        <v>1.7</v>
      </c>
      <c r="I12" s="3">
        <f t="shared" si="0"/>
        <v>4.0999999999999996</v>
      </c>
      <c r="J12" s="7">
        <v>0.30416666666666664</v>
      </c>
    </row>
    <row r="13" spans="1:10">
      <c r="B13" s="8" t="s">
        <v>46</v>
      </c>
      <c r="C13" s="5" t="s">
        <v>43</v>
      </c>
      <c r="D13" s="36" t="s">
        <v>12</v>
      </c>
      <c r="E13" s="18" t="s">
        <v>29</v>
      </c>
      <c r="F13" s="14">
        <f>H13/12*60</f>
        <v>29</v>
      </c>
      <c r="G13" s="16">
        <v>8.3333333333333332E-3</v>
      </c>
      <c r="H13" s="3">
        <v>5.8</v>
      </c>
      <c r="I13" s="3">
        <f t="shared" si="0"/>
        <v>9.8999999999999986</v>
      </c>
      <c r="J13" s="7">
        <v>0.3125</v>
      </c>
    </row>
    <row r="14" spans="1:10">
      <c r="B14" s="8" t="s">
        <v>69</v>
      </c>
      <c r="C14" s="5" t="s">
        <v>43</v>
      </c>
      <c r="D14" s="5" t="s">
        <v>13</v>
      </c>
      <c r="E14" s="18" t="s">
        <v>29</v>
      </c>
      <c r="F14" s="14">
        <f>H14/10*60</f>
        <v>19.2</v>
      </c>
      <c r="G14" s="16">
        <v>6.9444444444444441E-3</v>
      </c>
      <c r="H14" s="3">
        <v>3.2</v>
      </c>
      <c r="I14" s="3">
        <f t="shared" si="0"/>
        <v>13.099999999999998</v>
      </c>
      <c r="J14" s="7">
        <v>0.31944444444444448</v>
      </c>
    </row>
    <row r="15" spans="1:10">
      <c r="B15" s="8" t="s">
        <v>53</v>
      </c>
      <c r="C15" s="5" t="s">
        <v>20</v>
      </c>
      <c r="D15" s="36" t="s">
        <v>13</v>
      </c>
      <c r="E15" s="18" t="s">
        <v>30</v>
      </c>
      <c r="F15" s="14">
        <f>H15/1*60</f>
        <v>30</v>
      </c>
      <c r="G15" s="16">
        <v>6.9444444444444447E-4</v>
      </c>
      <c r="H15" s="3">
        <v>0.5</v>
      </c>
      <c r="I15" s="3">
        <f t="shared" si="0"/>
        <v>13.599999999999998</v>
      </c>
      <c r="J15" s="7">
        <v>0.32013888888888892</v>
      </c>
    </row>
    <row r="16" spans="1:10">
      <c r="B16" s="8" t="s">
        <v>70</v>
      </c>
      <c r="C16" s="5" t="s">
        <v>20</v>
      </c>
      <c r="D16" s="5" t="s">
        <v>13</v>
      </c>
      <c r="E16" s="3">
        <v>10</v>
      </c>
      <c r="F16" s="14">
        <f>H16/1*60</f>
        <v>30</v>
      </c>
      <c r="G16" s="16">
        <v>6.9444444444444447E-4</v>
      </c>
      <c r="H16" s="3">
        <v>0.5</v>
      </c>
      <c r="I16" s="3">
        <f t="shared" si="0"/>
        <v>14.099999999999998</v>
      </c>
      <c r="J16" s="7">
        <v>0.32083333333333336</v>
      </c>
    </row>
    <row r="17" spans="1:11">
      <c r="B17" s="8" t="s">
        <v>54</v>
      </c>
      <c r="C17" s="5" t="s">
        <v>20</v>
      </c>
      <c r="D17" s="36" t="s">
        <v>13</v>
      </c>
      <c r="E17" s="3">
        <v>11</v>
      </c>
      <c r="F17" s="14">
        <f>H17/3*60</f>
        <v>22</v>
      </c>
      <c r="G17" s="16">
        <v>2.0833333333333333E-3</v>
      </c>
      <c r="H17" s="3">
        <v>1.1000000000000001</v>
      </c>
      <c r="I17" s="3">
        <f t="shared" si="0"/>
        <v>15.199999999999998</v>
      </c>
      <c r="J17" s="7">
        <v>0.32291666666666669</v>
      </c>
    </row>
    <row r="18" spans="1:11">
      <c r="B18" s="8" t="s">
        <v>46</v>
      </c>
      <c r="C18" s="5" t="s">
        <v>43</v>
      </c>
      <c r="D18" s="36" t="s">
        <v>12</v>
      </c>
      <c r="E18" s="18" t="s">
        <v>29</v>
      </c>
      <c r="F18" s="14">
        <f>H18/5*60</f>
        <v>27.599999999999998</v>
      </c>
      <c r="G18" s="16">
        <v>3.472222222222222E-3</v>
      </c>
      <c r="H18" s="3">
        <v>2.2999999999999998</v>
      </c>
      <c r="I18" s="3">
        <f t="shared" si="0"/>
        <v>17.499999999999996</v>
      </c>
      <c r="J18" s="7">
        <v>0.3263888888888889</v>
      </c>
    </row>
    <row r="19" spans="1:11">
      <c r="B19" s="8" t="s">
        <v>9</v>
      </c>
      <c r="C19" s="5" t="s">
        <v>21</v>
      </c>
      <c r="D19" s="5" t="s">
        <v>66</v>
      </c>
      <c r="E19" s="3">
        <v>11</v>
      </c>
      <c r="F19" s="14">
        <f>H19/7*60</f>
        <v>42.000000000000007</v>
      </c>
      <c r="G19" s="16">
        <v>4.8611111111111112E-3</v>
      </c>
      <c r="H19" s="3">
        <v>4.9000000000000004</v>
      </c>
      <c r="I19" s="3">
        <f t="shared" si="0"/>
        <v>22.4</v>
      </c>
      <c r="J19" s="7">
        <v>0.33124999999999999</v>
      </c>
    </row>
    <row r="20" spans="1:11">
      <c r="B20" s="8" t="s">
        <v>7</v>
      </c>
      <c r="C20" s="5" t="s">
        <v>33</v>
      </c>
      <c r="D20" s="5" t="s">
        <v>38</v>
      </c>
      <c r="E20" s="3">
        <v>12</v>
      </c>
      <c r="F20" s="14">
        <f>H20/8*60</f>
        <v>13.5</v>
      </c>
      <c r="G20" s="16">
        <v>5.5555555555555558E-3</v>
      </c>
      <c r="H20" s="3">
        <v>1.8</v>
      </c>
      <c r="I20" s="3">
        <f t="shared" si="0"/>
        <v>24.2</v>
      </c>
      <c r="J20" s="7">
        <v>0.33680555555555558</v>
      </c>
    </row>
    <row r="21" spans="1:11">
      <c r="B21" s="8" t="s">
        <v>41</v>
      </c>
      <c r="C21" s="5" t="s">
        <v>20</v>
      </c>
      <c r="D21" s="36" t="s">
        <v>14</v>
      </c>
      <c r="E21" s="18" t="s">
        <v>29</v>
      </c>
      <c r="F21" s="14">
        <f>H21/25*60</f>
        <v>17.28</v>
      </c>
      <c r="G21" s="16">
        <v>1.7361111111111112E-2</v>
      </c>
      <c r="H21" s="3">
        <v>7.2</v>
      </c>
      <c r="I21" s="3">
        <f t="shared" si="0"/>
        <v>31.4</v>
      </c>
      <c r="J21" s="7">
        <v>0.35416666666666669</v>
      </c>
    </row>
    <row r="22" spans="1:11">
      <c r="B22" s="8" t="s">
        <v>42</v>
      </c>
      <c r="C22" s="37" t="s">
        <v>43</v>
      </c>
      <c r="D22" s="19" t="s">
        <v>13</v>
      </c>
      <c r="E22" s="38" t="s">
        <v>44</v>
      </c>
      <c r="F22" s="14">
        <f>H22/3*60</f>
        <v>42.000000000000007</v>
      </c>
      <c r="G22" s="16">
        <v>2.0833333333333333E-3</v>
      </c>
      <c r="H22" s="3">
        <v>2.1</v>
      </c>
      <c r="I22" s="3">
        <f t="shared" si="0"/>
        <v>33.5</v>
      </c>
      <c r="J22" s="7">
        <v>0.35625000000000001</v>
      </c>
    </row>
    <row r="23" spans="1:11">
      <c r="B23" s="8" t="s">
        <v>35</v>
      </c>
      <c r="C23" s="5" t="s">
        <v>33</v>
      </c>
      <c r="D23" s="36" t="s">
        <v>34</v>
      </c>
      <c r="E23" s="3">
        <v>13</v>
      </c>
      <c r="F23" s="14">
        <f>H23/3*60</f>
        <v>46</v>
      </c>
      <c r="G23" s="16">
        <v>2.0833333333333333E-3</v>
      </c>
      <c r="H23" s="3">
        <v>2.2999999999999998</v>
      </c>
      <c r="I23" s="3">
        <f t="shared" si="0"/>
        <v>35.799999999999997</v>
      </c>
      <c r="J23" s="7">
        <v>0.35833333333333334</v>
      </c>
    </row>
    <row r="24" spans="1:11">
      <c r="B24" s="8" t="s">
        <v>62</v>
      </c>
      <c r="C24" s="5" t="s">
        <v>20</v>
      </c>
      <c r="D24" s="19" t="s">
        <v>15</v>
      </c>
      <c r="E24" s="18" t="s">
        <v>55</v>
      </c>
      <c r="F24" s="14">
        <f>H24/10*60</f>
        <v>33.599999999999994</v>
      </c>
      <c r="G24" s="16">
        <v>6.9444444444444441E-3</v>
      </c>
      <c r="H24" s="3">
        <v>5.6</v>
      </c>
      <c r="I24" s="3">
        <f t="shared" si="0"/>
        <v>41.4</v>
      </c>
      <c r="J24" s="7">
        <v>0.36527777777777781</v>
      </c>
    </row>
    <row r="26" spans="1:11" ht="33" customHeight="1">
      <c r="B26" s="9" t="s">
        <v>1</v>
      </c>
      <c r="C26" s="49" t="s">
        <v>10</v>
      </c>
      <c r="D26" s="50"/>
      <c r="E26" s="10" t="s">
        <v>11</v>
      </c>
      <c r="F26" s="10" t="s">
        <v>28</v>
      </c>
      <c r="G26" s="10"/>
      <c r="H26" s="9" t="s">
        <v>3</v>
      </c>
      <c r="I26" s="9" t="s">
        <v>2</v>
      </c>
      <c r="J26" s="51" t="s">
        <v>4</v>
      </c>
      <c r="K26" s="51"/>
    </row>
    <row r="27" spans="1:11">
      <c r="B27" s="8" t="s">
        <v>46</v>
      </c>
      <c r="C27" s="5" t="s">
        <v>43</v>
      </c>
      <c r="D27" s="36" t="s">
        <v>12</v>
      </c>
      <c r="E27" s="18" t="s">
        <v>47</v>
      </c>
      <c r="F27" s="3"/>
      <c r="G27" s="3"/>
      <c r="H27" s="42"/>
      <c r="I27" s="42"/>
      <c r="J27" s="43">
        <v>0.53472222222222221</v>
      </c>
      <c r="K27" s="43">
        <v>0.62847222222222221</v>
      </c>
    </row>
    <row r="28" spans="1:11">
      <c r="B28" s="8" t="s">
        <v>54</v>
      </c>
      <c r="C28" s="5" t="s">
        <v>20</v>
      </c>
      <c r="D28" s="36" t="s">
        <v>13</v>
      </c>
      <c r="E28" s="3">
        <v>11</v>
      </c>
      <c r="F28" s="14">
        <f>H28/3*60</f>
        <v>46</v>
      </c>
      <c r="G28" s="13">
        <v>2.0833333333333333E-3</v>
      </c>
      <c r="H28" s="42">
        <v>2.2999999999999998</v>
      </c>
      <c r="I28" s="42">
        <f>I27+H28</f>
        <v>2.2999999999999998</v>
      </c>
      <c r="J28" s="43">
        <v>0.53680555555555554</v>
      </c>
      <c r="K28" s="43">
        <v>0.63055555555555554</v>
      </c>
    </row>
    <row r="29" spans="1:11">
      <c r="B29" s="8" t="s">
        <v>67</v>
      </c>
      <c r="C29" s="5" t="s">
        <v>20</v>
      </c>
      <c r="D29" s="5" t="s">
        <v>13</v>
      </c>
      <c r="E29" s="18" t="s">
        <v>71</v>
      </c>
      <c r="F29" s="14">
        <f>H29/2*60</f>
        <v>33</v>
      </c>
      <c r="G29" s="13">
        <v>1.3888888888888889E-3</v>
      </c>
      <c r="H29" s="42">
        <v>1.1000000000000001</v>
      </c>
      <c r="I29" s="42">
        <f t="shared" ref="I29:I42" si="1">I28+H29</f>
        <v>3.4</v>
      </c>
      <c r="J29" s="43">
        <v>0.53819444444444442</v>
      </c>
      <c r="K29" s="43">
        <v>0.63194444444444442</v>
      </c>
    </row>
    <row r="30" spans="1:11">
      <c r="B30" s="8" t="s">
        <v>72</v>
      </c>
      <c r="C30" s="5" t="s">
        <v>20</v>
      </c>
      <c r="D30" s="36" t="s">
        <v>13</v>
      </c>
      <c r="E30" s="18" t="s">
        <v>55</v>
      </c>
      <c r="F30" s="14">
        <f>H30/1*60</f>
        <v>30</v>
      </c>
      <c r="G30" s="13">
        <v>6.9444444444444447E-4</v>
      </c>
      <c r="H30" s="42">
        <v>0.5</v>
      </c>
      <c r="I30" s="42">
        <f t="shared" si="1"/>
        <v>3.9</v>
      </c>
      <c r="J30" s="43">
        <v>0.53888888888888886</v>
      </c>
      <c r="K30" s="43">
        <v>0.63263888888888886</v>
      </c>
    </row>
    <row r="31" spans="1:11">
      <c r="B31" s="8" t="s">
        <v>68</v>
      </c>
      <c r="C31" s="5" t="s">
        <v>43</v>
      </c>
      <c r="D31" s="5" t="s">
        <v>13</v>
      </c>
      <c r="E31" s="18" t="s">
        <v>47</v>
      </c>
      <c r="F31" s="14">
        <f>H31/1*60</f>
        <v>30</v>
      </c>
      <c r="G31" s="13">
        <v>6.9444444444444447E-4</v>
      </c>
      <c r="H31" s="42">
        <v>0.5</v>
      </c>
      <c r="I31" s="42">
        <f t="shared" si="1"/>
        <v>4.4000000000000004</v>
      </c>
      <c r="J31" s="43">
        <v>0.5395833333333333</v>
      </c>
      <c r="K31" s="43">
        <v>0.6333333333333333</v>
      </c>
    </row>
    <row r="32" spans="1:11">
      <c r="A32" s="2"/>
      <c r="B32" s="8" t="s">
        <v>32</v>
      </c>
      <c r="C32" s="5" t="s">
        <v>33</v>
      </c>
      <c r="D32" s="36" t="s">
        <v>37</v>
      </c>
      <c r="E32" s="3">
        <v>6</v>
      </c>
      <c r="F32" s="14">
        <f>H32/4*60</f>
        <v>42</v>
      </c>
      <c r="G32" s="13">
        <v>2.7777777777777779E-3</v>
      </c>
      <c r="H32" s="42">
        <v>2.8</v>
      </c>
      <c r="I32" s="42">
        <f t="shared" si="1"/>
        <v>7.2</v>
      </c>
      <c r="J32" s="43">
        <v>0.54236111111111118</v>
      </c>
      <c r="K32" s="43">
        <v>0.63611111111111118</v>
      </c>
    </row>
    <row r="33" spans="2:11">
      <c r="B33" s="8" t="s">
        <v>81</v>
      </c>
      <c r="C33" s="37" t="s">
        <v>60</v>
      </c>
      <c r="D33" s="39">
        <v>320</v>
      </c>
      <c r="E33" s="40" t="s">
        <v>29</v>
      </c>
      <c r="F33" s="15">
        <f>H33/1*60</f>
        <v>30</v>
      </c>
      <c r="G33" s="13">
        <v>6.9444444444444447E-4</v>
      </c>
      <c r="H33" s="42">
        <v>0.5</v>
      </c>
      <c r="I33" s="42">
        <f t="shared" si="1"/>
        <v>7.7</v>
      </c>
      <c r="J33" s="43">
        <v>0.54305555555555551</v>
      </c>
      <c r="K33" s="43">
        <v>0.63680555555555551</v>
      </c>
    </row>
    <row r="34" spans="2:11">
      <c r="B34" s="8" t="s">
        <v>8</v>
      </c>
      <c r="C34" s="5" t="s">
        <v>60</v>
      </c>
      <c r="D34" s="5">
        <v>320</v>
      </c>
      <c r="E34" s="18" t="s">
        <v>30</v>
      </c>
      <c r="F34" s="14">
        <f>H34/5*60</f>
        <v>22.8</v>
      </c>
      <c r="G34" s="13">
        <v>3.472222222222222E-3</v>
      </c>
      <c r="H34" s="42">
        <v>1.9</v>
      </c>
      <c r="I34" s="42">
        <f t="shared" si="1"/>
        <v>9.6</v>
      </c>
      <c r="J34" s="44">
        <v>0.54652777777777783</v>
      </c>
    </row>
    <row r="35" spans="2:11">
      <c r="B35" s="8" t="s">
        <v>0</v>
      </c>
      <c r="C35" s="5" t="s">
        <v>60</v>
      </c>
      <c r="D35" s="5">
        <v>320</v>
      </c>
      <c r="E35" s="18" t="s">
        <v>44</v>
      </c>
      <c r="F35" s="14">
        <f>H35/5*60</f>
        <v>20.399999999999999</v>
      </c>
      <c r="G35" s="13">
        <v>3.472222222222222E-3</v>
      </c>
      <c r="H35" s="42">
        <v>1.7</v>
      </c>
      <c r="I35" s="42">
        <f t="shared" si="1"/>
        <v>11.299999999999999</v>
      </c>
      <c r="J35" s="43">
        <v>0.54999999999999993</v>
      </c>
    </row>
    <row r="36" spans="2:11">
      <c r="B36" s="8" t="s">
        <v>41</v>
      </c>
      <c r="C36" s="5" t="s">
        <v>20</v>
      </c>
      <c r="D36" s="36" t="s">
        <v>14</v>
      </c>
      <c r="E36" s="18" t="s">
        <v>29</v>
      </c>
      <c r="F36" s="14">
        <f>H36/8*60</f>
        <v>23.25</v>
      </c>
      <c r="G36" s="13">
        <v>5.5555555555555558E-3</v>
      </c>
      <c r="H36" s="42">
        <v>3.1</v>
      </c>
      <c r="I36" s="42">
        <f t="shared" si="1"/>
        <v>14.399999999999999</v>
      </c>
      <c r="J36" s="43">
        <v>0.55555555555555558</v>
      </c>
    </row>
    <row r="37" spans="2:11">
      <c r="B37" s="8" t="s">
        <v>46</v>
      </c>
      <c r="C37" s="5" t="s">
        <v>43</v>
      </c>
      <c r="D37" s="36" t="s">
        <v>12</v>
      </c>
      <c r="E37" s="18" t="s">
        <v>29</v>
      </c>
      <c r="F37" s="14">
        <f>H37/15*60</f>
        <v>16.399999999999999</v>
      </c>
      <c r="G37" s="13">
        <v>1.0416666666666666E-2</v>
      </c>
      <c r="H37" s="42">
        <v>4.0999999999999996</v>
      </c>
      <c r="I37" s="42">
        <f t="shared" si="1"/>
        <v>18.5</v>
      </c>
      <c r="J37" s="43">
        <v>0.60763888888888895</v>
      </c>
    </row>
    <row r="38" spans="2:11">
      <c r="B38" s="8" t="s">
        <v>79</v>
      </c>
      <c r="C38" s="5" t="s">
        <v>43</v>
      </c>
      <c r="D38" s="5" t="s">
        <v>73</v>
      </c>
      <c r="E38" s="18" t="s">
        <v>44</v>
      </c>
      <c r="F38" s="14">
        <f>H38/5*60</f>
        <v>26.400000000000002</v>
      </c>
      <c r="G38" s="13">
        <v>3.472222222222222E-3</v>
      </c>
      <c r="H38" s="42">
        <v>2.2000000000000002</v>
      </c>
      <c r="I38" s="42">
        <f t="shared" si="1"/>
        <v>20.7</v>
      </c>
      <c r="J38" s="43">
        <v>0.61111111111111105</v>
      </c>
    </row>
    <row r="39" spans="2:11">
      <c r="B39" s="8" t="s">
        <v>62</v>
      </c>
      <c r="C39" s="5" t="s">
        <v>20</v>
      </c>
      <c r="D39" s="19" t="s">
        <v>15</v>
      </c>
      <c r="E39" s="18" t="s">
        <v>30</v>
      </c>
      <c r="F39" s="14">
        <f>H39/5*60</f>
        <v>42</v>
      </c>
      <c r="G39" s="13">
        <v>3.472222222222222E-3</v>
      </c>
      <c r="H39" s="42">
        <v>3.5</v>
      </c>
      <c r="I39" s="42">
        <f t="shared" si="1"/>
        <v>24.2</v>
      </c>
      <c r="J39" s="43">
        <v>0.61458333333333337</v>
      </c>
    </row>
    <row r="40" spans="2:11">
      <c r="B40" s="8" t="s">
        <v>35</v>
      </c>
      <c r="C40" s="5" t="s">
        <v>33</v>
      </c>
      <c r="D40" s="36" t="s">
        <v>34</v>
      </c>
      <c r="E40" s="3">
        <v>13</v>
      </c>
      <c r="F40" s="14">
        <f>H40/8*60</f>
        <v>42</v>
      </c>
      <c r="G40" s="13">
        <v>5.5555555555555558E-3</v>
      </c>
      <c r="H40" s="42">
        <v>5.6</v>
      </c>
      <c r="I40" s="42">
        <f t="shared" si="1"/>
        <v>29.799999999999997</v>
      </c>
      <c r="J40" s="43">
        <v>0.62013888888888891</v>
      </c>
    </row>
    <row r="41" spans="2:11">
      <c r="B41" s="8" t="s">
        <v>42</v>
      </c>
      <c r="C41" s="37" t="s">
        <v>43</v>
      </c>
      <c r="D41" s="19" t="s">
        <v>13</v>
      </c>
      <c r="E41" s="38" t="s">
        <v>58</v>
      </c>
      <c r="F41" s="14">
        <f>H41/3*60</f>
        <v>46</v>
      </c>
      <c r="G41" s="13">
        <v>2.0833333333333333E-3</v>
      </c>
      <c r="H41" s="42">
        <v>2.2999999999999998</v>
      </c>
      <c r="I41" s="42">
        <f t="shared" si="1"/>
        <v>32.099999999999994</v>
      </c>
      <c r="J41" s="43">
        <v>0.62222222222222223</v>
      </c>
    </row>
    <row r="42" spans="2:11">
      <c r="B42" s="8" t="s">
        <v>41</v>
      </c>
      <c r="C42" s="5" t="s">
        <v>20</v>
      </c>
      <c r="D42" s="36" t="s">
        <v>14</v>
      </c>
      <c r="E42" s="18" t="s">
        <v>47</v>
      </c>
      <c r="F42" s="15">
        <f>H42/4*60</f>
        <v>31.5</v>
      </c>
      <c r="G42" s="13">
        <v>2.7777777777777779E-3</v>
      </c>
      <c r="H42" s="42">
        <v>2.1</v>
      </c>
      <c r="I42" s="42">
        <f t="shared" si="1"/>
        <v>34.199999999999996</v>
      </c>
      <c r="J42" s="43">
        <v>0.625</v>
      </c>
    </row>
    <row r="43" spans="2:11">
      <c r="J43" s="2"/>
    </row>
    <row r="44" spans="2:11">
      <c r="J44" s="2"/>
    </row>
    <row r="45" spans="2:11">
      <c r="J45" s="2"/>
    </row>
    <row r="47" spans="2:11">
      <c r="B47" s="11" t="s">
        <v>22</v>
      </c>
    </row>
    <row r="48" spans="2:11">
      <c r="B48" s="11" t="s">
        <v>23</v>
      </c>
    </row>
    <row r="49" spans="1:10">
      <c r="B49" s="11" t="s">
        <v>24</v>
      </c>
    </row>
    <row r="50" spans="1:10">
      <c r="B50" s="11" t="s">
        <v>74</v>
      </c>
    </row>
    <row r="51" spans="1:10">
      <c r="B51" s="11" t="s">
        <v>25</v>
      </c>
      <c r="C51" s="17">
        <f>AVERAGE(F10:F24)</f>
        <v>27.025333333333332</v>
      </c>
      <c r="D51" s="11" t="s">
        <v>64</v>
      </c>
    </row>
    <row r="52" spans="1:10" s="1" customFormat="1">
      <c r="A52"/>
      <c r="B52" s="11" t="s">
        <v>26</v>
      </c>
      <c r="H52"/>
      <c r="I52"/>
      <c r="J52"/>
    </row>
  </sheetData>
  <mergeCells count="5">
    <mergeCell ref="B5:J5"/>
    <mergeCell ref="B6:J6"/>
    <mergeCell ref="C8:D8"/>
    <mergeCell ref="C26:D26"/>
    <mergeCell ref="J26:K26"/>
  </mergeCells>
  <pageMargins left="0.7" right="0.7" top="0.75" bottom="0.75" header="0.3" footer="0.3"/>
  <pageSetup paperSize="9" scale="8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Autobus 1</vt:lpstr>
      <vt:lpstr>Autobus 2</vt:lpstr>
      <vt:lpstr>Autobus 2 (2)</vt:lpstr>
      <vt:lpstr>Autobus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dkbus</dc:creator>
  <cp:lastModifiedBy>Mateusz Drączkowski</cp:lastModifiedBy>
  <cp:lastPrinted>2024-02-22T12:45:23Z</cp:lastPrinted>
  <dcterms:created xsi:type="dcterms:W3CDTF">2015-06-05T18:19:34Z</dcterms:created>
  <dcterms:modified xsi:type="dcterms:W3CDTF">2024-02-22T13:45:45Z</dcterms:modified>
</cp:coreProperties>
</file>